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2022" sheetId="7" r:id="rId1"/>
  </sheets>
  <definedNames>
    <definedName name="_xlnm.Print_Titles" localSheetId="0">'2022'!$A:$C,'2022'!$1:$1</definedName>
    <definedName name="_xlnm.Print_Area" localSheetId="0">'2022'!$A$1:$EE$72</definedName>
  </definedNames>
  <calcPr calcId="152511"/>
</workbook>
</file>

<file path=xl/calcChain.xml><?xml version="1.0" encoding="utf-8"?>
<calcChain xmlns="http://schemas.openxmlformats.org/spreadsheetml/2006/main">
  <c r="CP11" i="7" l="1"/>
  <c r="BM72" i="7" l="1"/>
  <c r="BM68" i="7"/>
  <c r="BM13" i="7"/>
  <c r="BM12" i="7"/>
  <c r="BM11" i="7"/>
  <c r="EC72" i="7" l="1"/>
  <c r="EC71" i="7"/>
  <c r="EC70" i="7"/>
  <c r="EC69" i="7"/>
  <c r="EC68" i="7"/>
  <c r="ED67" i="7"/>
  <c r="EC67" i="7"/>
  <c r="EC66" i="7"/>
  <c r="EC65" i="7"/>
  <c r="EC64" i="7"/>
  <c r="ED63" i="7"/>
  <c r="EC63" i="7"/>
  <c r="EC62" i="7"/>
  <c r="ED61" i="7"/>
  <c r="EC61" i="7"/>
  <c r="ED60" i="7"/>
  <c r="EC60" i="7"/>
  <c r="ED59" i="7"/>
  <c r="EC59" i="7"/>
  <c r="EC58" i="7"/>
  <c r="ED57" i="7"/>
  <c r="EC57" i="7"/>
  <c r="ED56" i="7"/>
  <c r="EC56" i="7"/>
  <c r="EC55" i="7"/>
  <c r="EC54" i="7"/>
  <c r="EC53" i="7"/>
  <c r="EC52" i="7"/>
  <c r="EC51" i="7"/>
  <c r="EC50" i="7"/>
  <c r="ED49" i="7"/>
  <c r="EC49" i="7"/>
  <c r="ED48" i="7"/>
  <c r="EC48" i="7"/>
  <c r="ED47" i="7"/>
  <c r="EC47" i="7"/>
  <c r="ED46" i="7"/>
  <c r="EC46" i="7"/>
  <c r="ED45" i="7"/>
  <c r="EC45" i="7"/>
  <c r="ED44" i="7"/>
  <c r="EC44" i="7"/>
  <c r="ED43" i="7"/>
  <c r="EC43" i="7"/>
  <c r="ED42" i="7"/>
  <c r="EC42" i="7"/>
  <c r="ED41" i="7"/>
  <c r="EC41" i="7"/>
  <c r="ED40" i="7"/>
  <c r="EC40" i="7"/>
  <c r="ED37" i="7"/>
  <c r="ED36" i="7"/>
  <c r="ED35" i="7"/>
  <c r="ED34" i="7"/>
  <c r="ED33" i="7"/>
  <c r="ED32" i="7"/>
  <c r="ED29" i="7"/>
  <c r="ED28" i="7"/>
  <c r="ED27" i="7"/>
  <c r="ED26" i="7"/>
  <c r="ED25" i="7"/>
  <c r="ED24" i="7"/>
  <c r="ED23" i="7"/>
  <c r="ED20" i="7"/>
  <c r="ED19" i="7"/>
  <c r="ED18" i="7"/>
  <c r="ED17" i="7"/>
  <c r="ED16" i="7"/>
  <c r="ED15" i="7"/>
  <c r="ED14" i="7"/>
  <c r="EC38" i="7"/>
  <c r="EC37" i="7"/>
  <c r="EC36" i="7"/>
  <c r="EC35" i="7"/>
  <c r="EC34" i="7"/>
  <c r="EC33" i="7"/>
  <c r="EC32" i="7"/>
  <c r="EC31" i="7"/>
  <c r="EC30" i="7"/>
  <c r="EC29" i="7"/>
  <c r="EC28" i="7"/>
  <c r="EC27" i="7"/>
  <c r="EC26" i="7"/>
  <c r="EC25" i="7"/>
  <c r="EC24" i="7"/>
  <c r="EC23" i="7"/>
  <c r="EC22" i="7"/>
  <c r="EC21" i="7"/>
  <c r="EC20" i="7"/>
  <c r="EC19" i="7"/>
  <c r="EC18" i="7"/>
  <c r="EC17" i="7"/>
  <c r="EC16" i="7"/>
  <c r="EC15" i="7"/>
  <c r="EC14" i="7"/>
  <c r="EC13" i="7"/>
  <c r="EC12" i="7"/>
  <c r="EC11" i="7"/>
  <c r="EA70" i="7"/>
  <c r="DZ70" i="7"/>
  <c r="EA65" i="7"/>
  <c r="DZ65" i="7"/>
  <c r="EA61" i="7"/>
  <c r="DZ61" i="7"/>
  <c r="EA58" i="7"/>
  <c r="DZ58" i="7"/>
  <c r="EA48" i="7"/>
  <c r="EA66" i="7" s="1"/>
  <c r="EA71" i="7" s="1"/>
  <c r="DZ48" i="7"/>
  <c r="DZ66" i="7" s="1"/>
  <c r="DZ71" i="7" s="1"/>
  <c r="DZ46" i="7"/>
  <c r="EA37" i="7"/>
  <c r="DZ37" i="7"/>
  <c r="DZ30" i="7"/>
  <c r="EA29" i="7"/>
  <c r="EA30" i="7" s="1"/>
  <c r="DZ29" i="7"/>
  <c r="EA21" i="7"/>
  <c r="EA20" i="7"/>
  <c r="DZ20" i="7"/>
  <c r="DZ21" i="7"/>
  <c r="DZ31" i="7" s="1"/>
  <c r="DZ38" i="7" s="1"/>
  <c r="EA31" i="7" l="1"/>
  <c r="DZ73" i="7"/>
  <c r="BJ72" i="7"/>
  <c r="BJ68" i="7"/>
  <c r="BJ67" i="7"/>
  <c r="BJ65" i="7"/>
  <c r="BJ64" i="7"/>
  <c r="BJ63" i="7"/>
  <c r="BJ62" i="7"/>
  <c r="BJ60" i="7"/>
  <c r="BJ59" i="7"/>
  <c r="BJ58" i="7"/>
  <c r="BJ57" i="7"/>
  <c r="BJ56" i="7"/>
  <c r="BJ55" i="7"/>
  <c r="BJ54" i="7"/>
  <c r="BJ53" i="7"/>
  <c r="BJ52" i="7"/>
  <c r="BJ51" i="7"/>
  <c r="BJ50" i="7"/>
  <c r="BJ49" i="7"/>
  <c r="BJ47" i="7"/>
  <c r="BJ46" i="7"/>
  <c r="BJ45" i="7"/>
  <c r="BJ44" i="7"/>
  <c r="BJ43" i="7"/>
  <c r="BJ42" i="7"/>
  <c r="BJ41" i="7"/>
  <c r="BJ40" i="7"/>
  <c r="BJ36" i="7"/>
  <c r="BJ35" i="7"/>
  <c r="BJ34" i="7"/>
  <c r="BJ33" i="7"/>
  <c r="BJ32" i="7"/>
  <c r="BJ28" i="7"/>
  <c r="BJ27" i="7"/>
  <c r="BJ26" i="7"/>
  <c r="BJ25" i="7"/>
  <c r="BJ24" i="7"/>
  <c r="BJ23" i="7"/>
  <c r="BJ22" i="7"/>
  <c r="BJ20" i="7"/>
  <c r="BJ19" i="7"/>
  <c r="BJ18" i="7"/>
  <c r="BJ17" i="7"/>
  <c r="BJ16" i="7"/>
  <c r="BJ15" i="7"/>
  <c r="BJ14" i="7"/>
  <c r="BJ13" i="7"/>
  <c r="BJ12" i="7"/>
  <c r="BJ11" i="7"/>
  <c r="BI72" i="7"/>
  <c r="BI70" i="7"/>
  <c r="BI68" i="7"/>
  <c r="BI67" i="7"/>
  <c r="BI65" i="7"/>
  <c r="BI64" i="7"/>
  <c r="BI63" i="7"/>
  <c r="BI62" i="7"/>
  <c r="BI61" i="7"/>
  <c r="BI60" i="7"/>
  <c r="BI59" i="7"/>
  <c r="BI58" i="7"/>
  <c r="BI57" i="7"/>
  <c r="BI56" i="7"/>
  <c r="BI55" i="7"/>
  <c r="BI54" i="7"/>
  <c r="BI53" i="7"/>
  <c r="BI52" i="7"/>
  <c r="BI51" i="7"/>
  <c r="BI50" i="7"/>
  <c r="BI49" i="7"/>
  <c r="BI47" i="7"/>
  <c r="BI46" i="7"/>
  <c r="BI45" i="7"/>
  <c r="BI44" i="7"/>
  <c r="BI43" i="7"/>
  <c r="BI42" i="7"/>
  <c r="BI41" i="7"/>
  <c r="BI40" i="7"/>
  <c r="BI36" i="7"/>
  <c r="BI35" i="7"/>
  <c r="BI34" i="7"/>
  <c r="BI33" i="7"/>
  <c r="BI32" i="7"/>
  <c r="BI28" i="7"/>
  <c r="BI27" i="7"/>
  <c r="BI26" i="7"/>
  <c r="BI25" i="7"/>
  <c r="BI24" i="7"/>
  <c r="BI23" i="7"/>
  <c r="BI22" i="7"/>
  <c r="BI20" i="7"/>
  <c r="BI19" i="7"/>
  <c r="BI18" i="7"/>
  <c r="BI17" i="7"/>
  <c r="BI16" i="7"/>
  <c r="BI15" i="7"/>
  <c r="BI14" i="7"/>
  <c r="BI13" i="7"/>
  <c r="BI12" i="7"/>
  <c r="BI11" i="7"/>
  <c r="AR12" i="7"/>
  <c r="EA38" i="7" l="1"/>
  <c r="N12" i="7"/>
  <c r="N11" i="7"/>
  <c r="DL40" i="7"/>
  <c r="I11" i="7" l="1"/>
  <c r="F14" i="7"/>
  <c r="BQ11" i="7"/>
  <c r="BM58" i="7"/>
  <c r="BM70" i="7"/>
  <c r="BL70" i="7"/>
  <c r="BM65" i="7"/>
  <c r="BL65" i="7"/>
  <c r="BM61" i="7"/>
  <c r="BL61" i="7"/>
  <c r="BL58" i="7"/>
  <c r="BM48" i="7"/>
  <c r="BL48" i="7"/>
  <c r="BM37" i="7"/>
  <c r="BL37" i="7"/>
  <c r="BM29" i="7"/>
  <c r="BM30" i="7" s="1"/>
  <c r="BL29" i="7"/>
  <c r="BL30" i="7" s="1"/>
  <c r="BM20" i="7"/>
  <c r="BM21" i="7" s="1"/>
  <c r="BM31" i="7" s="1"/>
  <c r="BM38" i="7" s="1"/>
  <c r="BL20" i="7"/>
  <c r="BL21" i="7" s="1"/>
  <c r="BF20" i="7"/>
  <c r="BM66" i="7" l="1"/>
  <c r="BM71" i="7" s="1"/>
  <c r="BL31" i="7"/>
  <c r="BL38" i="7" s="1"/>
  <c r="BL66" i="7"/>
  <c r="BL71" i="7" s="1"/>
  <c r="F72" i="7" l="1"/>
  <c r="DL72" i="7" l="1"/>
  <c r="DY68" i="7" l="1"/>
  <c r="CT51" i="7"/>
  <c r="CU51" i="7" s="1"/>
  <c r="CT13" i="7"/>
  <c r="CW68" i="7"/>
  <c r="CX68" i="7" s="1"/>
  <c r="CW40" i="7"/>
  <c r="CW13" i="7"/>
  <c r="L51" i="7"/>
  <c r="M51" i="7"/>
  <c r="N51" i="7"/>
  <c r="O51" i="7" s="1"/>
  <c r="AB51" i="7"/>
  <c r="AC51" i="7"/>
  <c r="AQ51" i="7"/>
  <c r="AR51" i="7"/>
  <c r="BU51" i="7"/>
  <c r="BV51" i="7"/>
  <c r="CF51" i="7"/>
  <c r="CJ51" i="7"/>
  <c r="CK51" i="7"/>
  <c r="CL51" i="7" s="1"/>
  <c r="CX51" i="7"/>
  <c r="DJ51" i="7"/>
  <c r="DN51" i="7"/>
  <c r="DM68" i="7"/>
  <c r="DL13" i="7"/>
  <c r="F68" i="7"/>
  <c r="G68" i="7"/>
  <c r="I68" i="7"/>
  <c r="J68" i="7"/>
  <c r="L68" i="7" s="1"/>
  <c r="N68" i="7"/>
  <c r="P68" i="7"/>
  <c r="R68" i="7"/>
  <c r="U68" i="7"/>
  <c r="X68" i="7"/>
  <c r="AA68" i="7"/>
  <c r="AB68" i="7"/>
  <c r="AC68" i="7"/>
  <c r="AG68" i="7"/>
  <c r="AH68" i="7"/>
  <c r="AJ68" i="7"/>
  <c r="AK68" i="7"/>
  <c r="AM68" i="7" s="1"/>
  <c r="AP68" i="7"/>
  <c r="AR68" i="7"/>
  <c r="AV68" i="7"/>
  <c r="AY68" i="7"/>
  <c r="AZ68" i="7"/>
  <c r="BB68" i="7" s="1"/>
  <c r="BC68" i="7"/>
  <c r="BE68" i="7"/>
  <c r="BH68" i="7"/>
  <c r="BQ68" i="7"/>
  <c r="BT68" i="7"/>
  <c r="BU68" i="7"/>
  <c r="BV68" i="7"/>
  <c r="BZ68" i="7"/>
  <c r="CC68" i="7"/>
  <c r="CF68" i="7"/>
  <c r="CI68" i="7"/>
  <c r="CJ68" i="7"/>
  <c r="CK68" i="7"/>
  <c r="CL68" i="7" s="1"/>
  <c r="CO68" i="7"/>
  <c r="CU68" i="7"/>
  <c r="DA68" i="7"/>
  <c r="DD68" i="7"/>
  <c r="DG68" i="7"/>
  <c r="DJ68" i="7"/>
  <c r="DS68" i="7"/>
  <c r="DV68" i="7"/>
  <c r="I53" i="7"/>
  <c r="L53" i="7"/>
  <c r="M53" i="7"/>
  <c r="N53" i="7"/>
  <c r="R53" i="7"/>
  <c r="U53" i="7"/>
  <c r="X53" i="7"/>
  <c r="AA53" i="7"/>
  <c r="AB53" i="7"/>
  <c r="AD53" i="7" s="1"/>
  <c r="AC53" i="7"/>
  <c r="AG53" i="7"/>
  <c r="AJ53" i="7"/>
  <c r="AM53" i="7"/>
  <c r="AP53" i="7"/>
  <c r="AQ53" i="7"/>
  <c r="AR53" i="7"/>
  <c r="AY53" i="7"/>
  <c r="BB53" i="7"/>
  <c r="BE53" i="7"/>
  <c r="BH53" i="7"/>
  <c r="BU53" i="7"/>
  <c r="BV53" i="7"/>
  <c r="CC53" i="7"/>
  <c r="CJ53" i="7"/>
  <c r="CK53" i="7"/>
  <c r="CL53" i="7" s="1"/>
  <c r="DN53" i="7"/>
  <c r="DO53" i="7"/>
  <c r="BW68" i="7" l="1"/>
  <c r="CQ68" i="7"/>
  <c r="ED68" i="7" s="1"/>
  <c r="DO51" i="7"/>
  <c r="DP51" i="7" s="1"/>
  <c r="AS53" i="7"/>
  <c r="O53" i="7"/>
  <c r="CQ53" i="7"/>
  <c r="ED53" i="7" s="1"/>
  <c r="CQ51" i="7"/>
  <c r="ED51" i="7" s="1"/>
  <c r="BK53" i="7"/>
  <c r="AD68" i="7"/>
  <c r="CP51" i="7"/>
  <c r="DO68" i="7"/>
  <c r="DP68" i="7" s="1"/>
  <c r="AQ68" i="7"/>
  <c r="AS68" i="7" s="1"/>
  <c r="M68" i="7"/>
  <c r="BK68" i="7"/>
  <c r="CP53" i="7"/>
  <c r="DW13" i="7"/>
  <c r="DW12" i="7"/>
  <c r="DW11" i="7"/>
  <c r="CD70" i="7"/>
  <c r="BC13" i="7"/>
  <c r="AZ13" i="7"/>
  <c r="AK13" i="7"/>
  <c r="AH13" i="7"/>
  <c r="P13" i="7"/>
  <c r="N50" i="7"/>
  <c r="J13" i="7"/>
  <c r="G13" i="7"/>
  <c r="CR51" i="7" l="1"/>
  <c r="EE51" i="7"/>
  <c r="CP68" i="7"/>
  <c r="O68" i="7"/>
  <c r="CR53" i="7"/>
  <c r="EE53" i="7"/>
  <c r="AR72" i="7"/>
  <c r="AC72" i="7"/>
  <c r="U11" i="7"/>
  <c r="CI50" i="7"/>
  <c r="EE68" i="7" l="1"/>
  <c r="CR68" i="7"/>
  <c r="E20" i="7"/>
  <c r="L50" i="7"/>
  <c r="DD50" i="7"/>
  <c r="DN50" i="7" l="1"/>
  <c r="M54" i="7"/>
  <c r="CK50" i="7"/>
  <c r="CJ54" i="7"/>
  <c r="T70" i="7"/>
  <c r="H70" i="7"/>
  <c r="BX70" i="7" l="1"/>
  <c r="BX65" i="7"/>
  <c r="BX61" i="7"/>
  <c r="BX58" i="7"/>
  <c r="BX46" i="7"/>
  <c r="BX48" i="7" s="1"/>
  <c r="BX37" i="7"/>
  <c r="BX29" i="7"/>
  <c r="BX30" i="7" s="1"/>
  <c r="BX20" i="7"/>
  <c r="BX21" i="7" s="1"/>
  <c r="CA70" i="7"/>
  <c r="CA65" i="7"/>
  <c r="CA61" i="7"/>
  <c r="CA58" i="7"/>
  <c r="CA46" i="7"/>
  <c r="CA48" i="7" s="1"/>
  <c r="CA37" i="7"/>
  <c r="CA29" i="7"/>
  <c r="CA30" i="7" s="1"/>
  <c r="CA20" i="7"/>
  <c r="CA21" i="7" s="1"/>
  <c r="CD65" i="7"/>
  <c r="CD61" i="7"/>
  <c r="CD58" i="7"/>
  <c r="CD46" i="7"/>
  <c r="CD48" i="7" s="1"/>
  <c r="CD37" i="7"/>
  <c r="CD29" i="7"/>
  <c r="CD30" i="7" s="1"/>
  <c r="CD20" i="7"/>
  <c r="CD21" i="7" s="1"/>
  <c r="CI72" i="7"/>
  <c r="CI54" i="7"/>
  <c r="CI13" i="7"/>
  <c r="CI12" i="7"/>
  <c r="CI11" i="7"/>
  <c r="CG70" i="7"/>
  <c r="CG65" i="7"/>
  <c r="CG61" i="7"/>
  <c r="CG58" i="7"/>
  <c r="CG46" i="7"/>
  <c r="CG48" i="7" s="1"/>
  <c r="CG37" i="7"/>
  <c r="CG29" i="7"/>
  <c r="CG30" i="7" s="1"/>
  <c r="CG20" i="7"/>
  <c r="CG21" i="7" s="1"/>
  <c r="CM70" i="7"/>
  <c r="CM65" i="7"/>
  <c r="CM61" i="7"/>
  <c r="CM58" i="7"/>
  <c r="CM46" i="7"/>
  <c r="CM48" i="7" s="1"/>
  <c r="CM37" i="7"/>
  <c r="CM29" i="7"/>
  <c r="CM30" i="7" s="1"/>
  <c r="CM20" i="7"/>
  <c r="CM21" i="7" s="1"/>
  <c r="CS70" i="7"/>
  <c r="CS65" i="7"/>
  <c r="CS61" i="7"/>
  <c r="CS58" i="7"/>
  <c r="CS46" i="7"/>
  <c r="CS48" i="7" s="1"/>
  <c r="CS37" i="7"/>
  <c r="CS29" i="7"/>
  <c r="CS30" i="7" s="1"/>
  <c r="CS20" i="7"/>
  <c r="CS21" i="7" s="1"/>
  <c r="CY70" i="7"/>
  <c r="CY65" i="7"/>
  <c r="CY61" i="7"/>
  <c r="CY58" i="7"/>
  <c r="CY46" i="7"/>
  <c r="CY48" i="7" s="1"/>
  <c r="CY37" i="7"/>
  <c r="CY29" i="7"/>
  <c r="CY30" i="7" s="1"/>
  <c r="CY20" i="7"/>
  <c r="CY21" i="7" s="1"/>
  <c r="DB70" i="7"/>
  <c r="DB65" i="7"/>
  <c r="DB61" i="7"/>
  <c r="DB58" i="7"/>
  <c r="DB46" i="7"/>
  <c r="DB48" i="7" s="1"/>
  <c r="DB37" i="7"/>
  <c r="DB29" i="7"/>
  <c r="DB30" i="7" s="1"/>
  <c r="DB20" i="7"/>
  <c r="DB21" i="7" s="1"/>
  <c r="DE70" i="7"/>
  <c r="DE65" i="7"/>
  <c r="DE61" i="7"/>
  <c r="DE58" i="7"/>
  <c r="DE46" i="7"/>
  <c r="DE48" i="7" s="1"/>
  <c r="DE37" i="7"/>
  <c r="DE29" i="7"/>
  <c r="DE30" i="7" s="1"/>
  <c r="DE20" i="7"/>
  <c r="DE21" i="7" s="1"/>
  <c r="DH70" i="7"/>
  <c r="DH65" i="7"/>
  <c r="DH61" i="7"/>
  <c r="DH58" i="7"/>
  <c r="DH46" i="7"/>
  <c r="DH48" i="7" s="1"/>
  <c r="DH37" i="7"/>
  <c r="DH29" i="7"/>
  <c r="DH30" i="7" s="1"/>
  <c r="DH20" i="7"/>
  <c r="DH21" i="7" s="1"/>
  <c r="DH31" i="7" s="1"/>
  <c r="DK70" i="7"/>
  <c r="DK65" i="7"/>
  <c r="DK61" i="7"/>
  <c r="DK58" i="7"/>
  <c r="DK46" i="7"/>
  <c r="DK48" i="7" s="1"/>
  <c r="DK37" i="7"/>
  <c r="DK29" i="7"/>
  <c r="DK30" i="7" s="1"/>
  <c r="DK20" i="7"/>
  <c r="DK21" i="7" s="1"/>
  <c r="DQ70" i="7"/>
  <c r="DQ65" i="7"/>
  <c r="DQ61" i="7"/>
  <c r="DQ58" i="7"/>
  <c r="DQ46" i="7"/>
  <c r="DQ48" i="7" s="1"/>
  <c r="DQ37" i="7"/>
  <c r="DQ29" i="7"/>
  <c r="DQ30" i="7" s="1"/>
  <c r="DQ20" i="7"/>
  <c r="DQ21" i="7" s="1"/>
  <c r="DT70" i="7"/>
  <c r="DT65" i="7"/>
  <c r="DT61" i="7"/>
  <c r="DT58" i="7"/>
  <c r="DT48" i="7"/>
  <c r="DT37" i="7"/>
  <c r="DT29" i="7"/>
  <c r="DT30" i="7" s="1"/>
  <c r="DT20" i="7"/>
  <c r="DT21" i="7" s="1"/>
  <c r="DW70" i="7"/>
  <c r="DW65" i="7"/>
  <c r="DW61" i="7"/>
  <c r="DW58" i="7"/>
  <c r="DW46" i="7"/>
  <c r="DW48" i="7" s="1"/>
  <c r="DW37" i="7"/>
  <c r="DW29" i="7"/>
  <c r="DW30" i="7" s="1"/>
  <c r="DW20" i="7"/>
  <c r="DW66" i="7" l="1"/>
  <c r="CD66" i="7"/>
  <c r="CD71" i="7" s="1"/>
  <c r="DK66" i="7"/>
  <c r="DK71" i="7" s="1"/>
  <c r="DE66" i="7"/>
  <c r="DE71" i="7" s="1"/>
  <c r="DB66" i="7"/>
  <c r="DB71" i="7" s="1"/>
  <c r="CS66" i="7"/>
  <c r="CS71" i="7" s="1"/>
  <c r="CY66" i="7"/>
  <c r="CY71" i="7" s="1"/>
  <c r="CA66" i="7"/>
  <c r="CA71" i="7" s="1"/>
  <c r="CG66" i="7"/>
  <c r="CG71" i="7" s="1"/>
  <c r="DQ66" i="7"/>
  <c r="DQ71" i="7" s="1"/>
  <c r="DW21" i="7"/>
  <c r="DW31" i="7" s="1"/>
  <c r="DK31" i="7"/>
  <c r="DK38" i="7" s="1"/>
  <c r="DW71" i="7"/>
  <c r="CY31" i="7"/>
  <c r="CY38" i="7" s="1"/>
  <c r="CA31" i="7"/>
  <c r="CA38" i="7" s="1"/>
  <c r="DH66" i="7"/>
  <c r="DH71" i="7" s="1"/>
  <c r="DH73" i="7" s="1"/>
  <c r="CM31" i="7"/>
  <c r="CM38" i="7" s="1"/>
  <c r="DH38" i="7"/>
  <c r="DE31" i="7"/>
  <c r="DE38" i="7" s="1"/>
  <c r="CM66" i="7"/>
  <c r="CM71" i="7" s="1"/>
  <c r="CD31" i="7"/>
  <c r="CD38" i="7" s="1"/>
  <c r="BX31" i="7"/>
  <c r="BX38" i="7" s="1"/>
  <c r="DB31" i="7"/>
  <c r="DB38" i="7" s="1"/>
  <c r="CS31" i="7"/>
  <c r="CS38" i="7" s="1"/>
  <c r="BX66" i="7"/>
  <c r="BX71" i="7" s="1"/>
  <c r="CG31" i="7"/>
  <c r="CG38" i="7" s="1"/>
  <c r="DQ31" i="7"/>
  <c r="DQ38" i="7" s="1"/>
  <c r="DT31" i="7"/>
  <c r="DT38" i="7" s="1"/>
  <c r="DT66" i="7"/>
  <c r="DT71" i="7" s="1"/>
  <c r="DW38" i="7"/>
  <c r="BR70" i="7"/>
  <c r="BR65" i="7"/>
  <c r="BR61" i="7"/>
  <c r="BR58" i="7"/>
  <c r="BR48" i="7"/>
  <c r="BR37" i="7"/>
  <c r="BR29" i="7"/>
  <c r="BR30" i="7" s="1"/>
  <c r="BR20" i="7"/>
  <c r="BR21" i="7" s="1"/>
  <c r="BO70" i="7"/>
  <c r="BO65" i="7"/>
  <c r="BO61" i="7"/>
  <c r="BO58" i="7"/>
  <c r="BO48" i="7"/>
  <c r="BO37" i="7"/>
  <c r="BO29" i="7"/>
  <c r="BO30" i="7" s="1"/>
  <c r="BO20" i="7"/>
  <c r="BO21" i="7" s="1"/>
  <c r="BF70" i="7"/>
  <c r="BF65" i="7"/>
  <c r="BF61" i="7"/>
  <c r="BF58" i="7"/>
  <c r="BF48" i="7"/>
  <c r="BI48" i="7" s="1"/>
  <c r="BF37" i="7"/>
  <c r="BI37" i="7" s="1"/>
  <c r="BF29" i="7"/>
  <c r="BF21" i="7"/>
  <c r="BI21" i="7" s="1"/>
  <c r="BC70" i="7"/>
  <c r="BC65" i="7"/>
  <c r="BC61" i="7"/>
  <c r="BC58" i="7"/>
  <c r="BC48" i="7"/>
  <c r="BC37" i="7"/>
  <c r="BC29" i="7"/>
  <c r="BC30" i="7" s="1"/>
  <c r="BC20" i="7"/>
  <c r="BC21" i="7" s="1"/>
  <c r="AZ70" i="7"/>
  <c r="AZ65" i="7"/>
  <c r="AZ61" i="7"/>
  <c r="AZ58" i="7"/>
  <c r="AZ46" i="7"/>
  <c r="AZ48" i="7" s="1"/>
  <c r="AZ37" i="7"/>
  <c r="AZ29" i="7"/>
  <c r="AZ30" i="7" s="1"/>
  <c r="AZ20" i="7"/>
  <c r="AZ21" i="7" s="1"/>
  <c r="AW70" i="7"/>
  <c r="AW65" i="7"/>
  <c r="AW61" i="7"/>
  <c r="AW58" i="7"/>
  <c r="AW46" i="7"/>
  <c r="AW48" i="7" s="1"/>
  <c r="AW37" i="7"/>
  <c r="AW29" i="7"/>
  <c r="AW30" i="7" s="1"/>
  <c r="AW20" i="7"/>
  <c r="AW21" i="7" s="1"/>
  <c r="AW31" i="7" s="1"/>
  <c r="AW38" i="7" s="1"/>
  <c r="AT70" i="7"/>
  <c r="AT65" i="7"/>
  <c r="AT61" i="7"/>
  <c r="AT58" i="7"/>
  <c r="AT48" i="7"/>
  <c r="AT37" i="7"/>
  <c r="AT29" i="7"/>
  <c r="AT30" i="7" s="1"/>
  <c r="AT20" i="7"/>
  <c r="AT21" i="7" s="1"/>
  <c r="AN70" i="7"/>
  <c r="AN65" i="7"/>
  <c r="AN61" i="7"/>
  <c r="AN58" i="7"/>
  <c r="AN48" i="7"/>
  <c r="AN46" i="7"/>
  <c r="AN37" i="7"/>
  <c r="AN29" i="7"/>
  <c r="AN30" i="7" s="1"/>
  <c r="AN20" i="7"/>
  <c r="AN21" i="7" s="1"/>
  <c r="AK70" i="7"/>
  <c r="AK65" i="7"/>
  <c r="AK61" i="7"/>
  <c r="AK58" i="7"/>
  <c r="AK46" i="7"/>
  <c r="AK48" i="7" s="1"/>
  <c r="AK37" i="7"/>
  <c r="AK29" i="7"/>
  <c r="AK30" i="7" s="1"/>
  <c r="AK20" i="7"/>
  <c r="AK21" i="7" s="1"/>
  <c r="AH70" i="7"/>
  <c r="AH65" i="7"/>
  <c r="AH61" i="7"/>
  <c r="AH58" i="7"/>
  <c r="AH46" i="7"/>
  <c r="AH48" i="7" s="1"/>
  <c r="AH37" i="7"/>
  <c r="AH29" i="7"/>
  <c r="AH30" i="7" s="1"/>
  <c r="AH20" i="7"/>
  <c r="AH21" i="7" s="1"/>
  <c r="AE70" i="7"/>
  <c r="AE65" i="7"/>
  <c r="AE61" i="7"/>
  <c r="AE58" i="7"/>
  <c r="AE46" i="7"/>
  <c r="AE48" i="7" s="1"/>
  <c r="AE37" i="7"/>
  <c r="AE29" i="7"/>
  <c r="AE30" i="7" s="1"/>
  <c r="AE20" i="7"/>
  <c r="AE21" i="7" s="1"/>
  <c r="Y70" i="7"/>
  <c r="Y65" i="7"/>
  <c r="Y61" i="7"/>
  <c r="Y58" i="7"/>
  <c r="Y46" i="7"/>
  <c r="Y48" i="7" s="1"/>
  <c r="Y37" i="7"/>
  <c r="Y29" i="7"/>
  <c r="Y30" i="7" s="1"/>
  <c r="Y20" i="7"/>
  <c r="Y21" i="7" s="1"/>
  <c r="V70" i="7"/>
  <c r="V65" i="7"/>
  <c r="V61" i="7"/>
  <c r="V58" i="7"/>
  <c r="V46" i="7"/>
  <c r="V48" i="7" s="1"/>
  <c r="V37" i="7"/>
  <c r="V29" i="7"/>
  <c r="V30" i="7" s="1"/>
  <c r="V20" i="7"/>
  <c r="V21" i="7" s="1"/>
  <c r="S70" i="7"/>
  <c r="S65" i="7"/>
  <c r="S61" i="7"/>
  <c r="S58" i="7"/>
  <c r="S46" i="7"/>
  <c r="S48" i="7" s="1"/>
  <c r="S37" i="7"/>
  <c r="S29" i="7"/>
  <c r="S30" i="7" s="1"/>
  <c r="S20" i="7"/>
  <c r="S21" i="7" s="1"/>
  <c r="P70" i="7"/>
  <c r="P65" i="7"/>
  <c r="P61" i="7"/>
  <c r="P58" i="7"/>
  <c r="P46" i="7"/>
  <c r="P48" i="7" s="1"/>
  <c r="P37" i="7"/>
  <c r="P29" i="7"/>
  <c r="P30" i="7" s="1"/>
  <c r="P21" i="7"/>
  <c r="P20" i="7"/>
  <c r="M72" i="7"/>
  <c r="M70" i="7"/>
  <c r="M65" i="7"/>
  <c r="M61" i="7"/>
  <c r="M57" i="7"/>
  <c r="M56" i="7"/>
  <c r="M55" i="7"/>
  <c r="M52" i="7"/>
  <c r="M50" i="7"/>
  <c r="M49" i="7"/>
  <c r="M46" i="7"/>
  <c r="M48" i="7" s="1"/>
  <c r="M37" i="7"/>
  <c r="M29" i="7"/>
  <c r="M30" i="7" s="1"/>
  <c r="M20" i="7"/>
  <c r="M13" i="7"/>
  <c r="M12" i="7"/>
  <c r="M11" i="7"/>
  <c r="J70" i="7"/>
  <c r="J65" i="7"/>
  <c r="J61" i="7"/>
  <c r="J58" i="7"/>
  <c r="J46" i="7"/>
  <c r="J48" i="7" s="1"/>
  <c r="J37" i="7"/>
  <c r="J29" i="7"/>
  <c r="J30" i="7" s="1"/>
  <c r="J20" i="7"/>
  <c r="J21" i="7" s="1"/>
  <c r="G70" i="7"/>
  <c r="G65" i="7"/>
  <c r="G61" i="7"/>
  <c r="G58" i="7"/>
  <c r="G46" i="7"/>
  <c r="G48" i="7" s="1"/>
  <c r="G37" i="7"/>
  <c r="G29" i="7"/>
  <c r="G30" i="7" s="1"/>
  <c r="G20" i="7"/>
  <c r="G21" i="7" s="1"/>
  <c r="D70" i="7"/>
  <c r="D65" i="7"/>
  <c r="D61" i="7"/>
  <c r="D58" i="7"/>
  <c r="D46" i="7"/>
  <c r="D48" i="7" s="1"/>
  <c r="D37" i="7"/>
  <c r="D29" i="7"/>
  <c r="D30" i="7" s="1"/>
  <c r="D20" i="7"/>
  <c r="D21" i="7" s="1"/>
  <c r="BF30" i="7" l="1"/>
  <c r="BI30" i="7" s="1"/>
  <c r="BI29" i="7"/>
  <c r="DK73" i="7"/>
  <c r="CS73" i="7"/>
  <c r="S31" i="7"/>
  <c r="S38" i="7" s="1"/>
  <c r="V66" i="7"/>
  <c r="V71" i="7" s="1"/>
  <c r="AN66" i="7"/>
  <c r="AN71" i="7" s="1"/>
  <c r="AZ66" i="7"/>
  <c r="AZ71" i="7" s="1"/>
  <c r="BO66" i="7"/>
  <c r="BO71" i="7" s="1"/>
  <c r="DE73" i="7"/>
  <c r="DB73" i="7"/>
  <c r="CD73" i="7"/>
  <c r="CA73" i="7"/>
  <c r="AT31" i="7"/>
  <c r="AK66" i="7"/>
  <c r="AK71" i="7" s="1"/>
  <c r="CY73" i="7"/>
  <c r="AW66" i="7"/>
  <c r="AW71" i="7" s="1"/>
  <c r="AW73" i="7" s="1"/>
  <c r="DT73" i="7"/>
  <c r="CG73" i="7"/>
  <c r="BX73" i="7"/>
  <c r="AH66" i="7"/>
  <c r="AH71" i="7" s="1"/>
  <c r="AT38" i="7"/>
  <c r="AT66" i="7"/>
  <c r="AT71" i="7" s="1"/>
  <c r="BF66" i="7"/>
  <c r="CM73" i="7"/>
  <c r="D66" i="7"/>
  <c r="D71" i="7" s="1"/>
  <c r="G66" i="7"/>
  <c r="G71" i="7" s="1"/>
  <c r="J66" i="7"/>
  <c r="J71" i="7" s="1"/>
  <c r="AH31" i="7"/>
  <c r="AH38" i="7" s="1"/>
  <c r="J31" i="7"/>
  <c r="J38" i="7" s="1"/>
  <c r="BR31" i="7"/>
  <c r="BR38" i="7" s="1"/>
  <c r="BR66" i="7"/>
  <c r="BR71" i="7" s="1"/>
  <c r="DQ73" i="7"/>
  <c r="BF31" i="7"/>
  <c r="Y31" i="7"/>
  <c r="Y38" i="7" s="1"/>
  <c r="AN31" i="7"/>
  <c r="AN38" i="7" s="1"/>
  <c r="D31" i="7"/>
  <c r="D38" i="7" s="1"/>
  <c r="M21" i="7"/>
  <c r="M31" i="7" s="1"/>
  <c r="M38" i="7" s="1"/>
  <c r="M58" i="7"/>
  <c r="M66" i="7" s="1"/>
  <c r="M71" i="7" s="1"/>
  <c r="Y66" i="7"/>
  <c r="Y71" i="7" s="1"/>
  <c r="AK31" i="7"/>
  <c r="AK38" i="7" s="1"/>
  <c r="G31" i="7"/>
  <c r="G38" i="7" s="1"/>
  <c r="P31" i="7"/>
  <c r="P38" i="7" s="1"/>
  <c r="P66" i="7"/>
  <c r="P71" i="7" s="1"/>
  <c r="S66" i="7"/>
  <c r="S71" i="7" s="1"/>
  <c r="S73" i="7" s="1"/>
  <c r="AE66" i="7"/>
  <c r="AE71" i="7" s="1"/>
  <c r="BC66" i="7"/>
  <c r="BC71" i="7" s="1"/>
  <c r="BO31" i="7"/>
  <c r="BO38" i="7" s="1"/>
  <c r="DW73" i="7"/>
  <c r="BC31" i="7"/>
  <c r="BC38" i="7" s="1"/>
  <c r="AZ31" i="7"/>
  <c r="AZ38" i="7" s="1"/>
  <c r="AZ73" i="7" s="1"/>
  <c r="AE31" i="7"/>
  <c r="AE38" i="7" s="1"/>
  <c r="V31" i="7"/>
  <c r="V38" i="7" s="1"/>
  <c r="CK54" i="7"/>
  <c r="CK12" i="7"/>
  <c r="CK13" i="7"/>
  <c r="CK11" i="7"/>
  <c r="CK72" i="7"/>
  <c r="CJ72" i="7"/>
  <c r="CK65" i="7"/>
  <c r="CJ65" i="7"/>
  <c r="CJ23" i="7"/>
  <c r="CJ12" i="7"/>
  <c r="CJ13" i="7"/>
  <c r="BF71" i="7" l="1"/>
  <c r="BI71" i="7" s="1"/>
  <c r="BI66" i="7"/>
  <c r="BF38" i="7"/>
  <c r="BI38" i="7" s="1"/>
  <c r="BI31" i="7"/>
  <c r="V73" i="7"/>
  <c r="AT73" i="7"/>
  <c r="AN73" i="7"/>
  <c r="BO73" i="7"/>
  <c r="AK73" i="7"/>
  <c r="J73" i="7"/>
  <c r="BR73" i="7"/>
  <c r="AH73" i="7"/>
  <c r="AE73" i="7"/>
  <c r="Y73" i="7"/>
  <c r="P73" i="7"/>
  <c r="BC73" i="7"/>
  <c r="G73" i="7"/>
  <c r="M73" i="7"/>
  <c r="CL13" i="7"/>
  <c r="CL12" i="7"/>
  <c r="CJ14" i="7"/>
  <c r="CK20" i="7"/>
  <c r="CJ22" i="7"/>
  <c r="CK29" i="7"/>
  <c r="CK22" i="7"/>
  <c r="CL54" i="7"/>
  <c r="CJ11" i="7"/>
  <c r="CL11" i="7" s="1"/>
  <c r="CH70" i="7"/>
  <c r="CI70" i="7" s="1"/>
  <c r="CH65" i="7"/>
  <c r="CH61" i="7"/>
  <c r="CH58" i="7"/>
  <c r="CI58" i="7" s="1"/>
  <c r="CH46" i="7"/>
  <c r="CH48" i="7" s="1"/>
  <c r="CH37" i="7"/>
  <c r="CH29" i="7"/>
  <c r="CH30" i="7" s="1"/>
  <c r="CH21" i="7"/>
  <c r="CI21" i="7" s="1"/>
  <c r="CH20" i="7"/>
  <c r="CK14" i="7"/>
  <c r="CK23" i="7"/>
  <c r="CK37" i="7"/>
  <c r="CJ40" i="7"/>
  <c r="CK40" i="7"/>
  <c r="CJ41" i="7"/>
  <c r="CK41" i="7"/>
  <c r="CJ48" i="7"/>
  <c r="CK61" i="7"/>
  <c r="CJ61" i="7"/>
  <c r="CJ67" i="7"/>
  <c r="CK67" i="7"/>
  <c r="CL72" i="7"/>
  <c r="DN72" i="7"/>
  <c r="DN69" i="7"/>
  <c r="DN67" i="7"/>
  <c r="DN64" i="7"/>
  <c r="DN63" i="7"/>
  <c r="DN62" i="7"/>
  <c r="DN60" i="7"/>
  <c r="DN59" i="7"/>
  <c r="DN57" i="7"/>
  <c r="DN56" i="7"/>
  <c r="DN55" i="7"/>
  <c r="DN54" i="7"/>
  <c r="DN52" i="7"/>
  <c r="DN49" i="7"/>
  <c r="DN47" i="7"/>
  <c r="DN45" i="7"/>
  <c r="DN44" i="7"/>
  <c r="DN43" i="7"/>
  <c r="DN42" i="7"/>
  <c r="DN41" i="7"/>
  <c r="DN40" i="7"/>
  <c r="DN36" i="7"/>
  <c r="DN35" i="7"/>
  <c r="DN34" i="7"/>
  <c r="DN33" i="7"/>
  <c r="DN32" i="7"/>
  <c r="DN28" i="7"/>
  <c r="DN27" i="7"/>
  <c r="DN26" i="7"/>
  <c r="DN25" i="7"/>
  <c r="DN24" i="7"/>
  <c r="DN23" i="7"/>
  <c r="DN22" i="7"/>
  <c r="DN19" i="7"/>
  <c r="DN18" i="7"/>
  <c r="DN17" i="7"/>
  <c r="DN16" i="7"/>
  <c r="DN15" i="7"/>
  <c r="DN14" i="7"/>
  <c r="DN13" i="7"/>
  <c r="DN12" i="7"/>
  <c r="DN11" i="7"/>
  <c r="CV70" i="7"/>
  <c r="DN70" i="7" s="1"/>
  <c r="CV65" i="7"/>
  <c r="DN65" i="7" s="1"/>
  <c r="CV61" i="7"/>
  <c r="DN61" i="7" s="1"/>
  <c r="CV58" i="7"/>
  <c r="DN58" i="7" s="1"/>
  <c r="CV46" i="7"/>
  <c r="DN46" i="7" s="1"/>
  <c r="CV37" i="7"/>
  <c r="DN37" i="7" s="1"/>
  <c r="CV29" i="7"/>
  <c r="CV30" i="7" s="1"/>
  <c r="DN30" i="7" s="1"/>
  <c r="CV20" i="7"/>
  <c r="CV21" i="7" s="1"/>
  <c r="DN21" i="7" s="1"/>
  <c r="BU72" i="7"/>
  <c r="BU69" i="7"/>
  <c r="BU67" i="7"/>
  <c r="BU64" i="7"/>
  <c r="BU63" i="7"/>
  <c r="BU62" i="7"/>
  <c r="BU59" i="7"/>
  <c r="BU61" i="7" s="1"/>
  <c r="BU57" i="7"/>
  <c r="BU56" i="7"/>
  <c r="BU55" i="7"/>
  <c r="BU54" i="7"/>
  <c r="BU52" i="7"/>
  <c r="BU50" i="7"/>
  <c r="BU49" i="7"/>
  <c r="BU47" i="7"/>
  <c r="BU45" i="7"/>
  <c r="BU44" i="7"/>
  <c r="BU43" i="7"/>
  <c r="BU42" i="7"/>
  <c r="BU41" i="7"/>
  <c r="BU40" i="7"/>
  <c r="BU36" i="7"/>
  <c r="BU35" i="7"/>
  <c r="BU34" i="7"/>
  <c r="BU33" i="7"/>
  <c r="BU32" i="7"/>
  <c r="BU28" i="7"/>
  <c r="BU26" i="7"/>
  <c r="BU25" i="7"/>
  <c r="BU24" i="7"/>
  <c r="BU23" i="7"/>
  <c r="BU22" i="7"/>
  <c r="BU19" i="7"/>
  <c r="BU18" i="7"/>
  <c r="BU17" i="7"/>
  <c r="BU16" i="7"/>
  <c r="BU15" i="7"/>
  <c r="BU14" i="7"/>
  <c r="BU13" i="7"/>
  <c r="BU12" i="7"/>
  <c r="BU11" i="7"/>
  <c r="BU58" i="7"/>
  <c r="BU37" i="7"/>
  <c r="CP60" i="7"/>
  <c r="AQ72" i="7"/>
  <c r="AQ67" i="7"/>
  <c r="AQ65" i="7"/>
  <c r="AQ62" i="7"/>
  <c r="AQ61" i="7"/>
  <c r="AQ57" i="7"/>
  <c r="AQ56" i="7"/>
  <c r="AQ55" i="7"/>
  <c r="AQ54" i="7"/>
  <c r="AQ52" i="7"/>
  <c r="AQ50" i="7"/>
  <c r="AQ49" i="7"/>
  <c r="AQ48" i="7"/>
  <c r="AQ41" i="7"/>
  <c r="AQ40" i="7"/>
  <c r="AQ37" i="7"/>
  <c r="AQ29" i="7"/>
  <c r="AQ23" i="7"/>
  <c r="AQ22" i="7"/>
  <c r="AQ20" i="7"/>
  <c r="AQ14" i="7"/>
  <c r="AQ13" i="7"/>
  <c r="AQ12" i="7"/>
  <c r="AQ11" i="7"/>
  <c r="AB72" i="7"/>
  <c r="AB70" i="7"/>
  <c r="AB64" i="7"/>
  <c r="AB63" i="7"/>
  <c r="AB62" i="7"/>
  <c r="AB61" i="7"/>
  <c r="AB57" i="7"/>
  <c r="AB56" i="7"/>
  <c r="AB55" i="7"/>
  <c r="AB54" i="7"/>
  <c r="AB52" i="7"/>
  <c r="AB50" i="7"/>
  <c r="AB49" i="7"/>
  <c r="AB47" i="7"/>
  <c r="AB45" i="7"/>
  <c r="AB44" i="7"/>
  <c r="AB43" i="7"/>
  <c r="AB42" i="7"/>
  <c r="AB36" i="7"/>
  <c r="AB35" i="7"/>
  <c r="AB34" i="7"/>
  <c r="AB33" i="7"/>
  <c r="AB32" i="7"/>
  <c r="AB28" i="7"/>
  <c r="AB27" i="7"/>
  <c r="AB26" i="7"/>
  <c r="AB25" i="7"/>
  <c r="AB24" i="7"/>
  <c r="AB23" i="7"/>
  <c r="AB22" i="7"/>
  <c r="AB19" i="7"/>
  <c r="AB18" i="7"/>
  <c r="AB17" i="7"/>
  <c r="AB16" i="7"/>
  <c r="AB15" i="7"/>
  <c r="AB14" i="7"/>
  <c r="AB13" i="7"/>
  <c r="AB12" i="7"/>
  <c r="AB11" i="7"/>
  <c r="AB46" i="7"/>
  <c r="BF73" i="7" l="1"/>
  <c r="CP50" i="7"/>
  <c r="DN20" i="7"/>
  <c r="CP27" i="7"/>
  <c r="CP34" i="7"/>
  <c r="CV48" i="7"/>
  <c r="DN48" i="7" s="1"/>
  <c r="DN29" i="7"/>
  <c r="CH66" i="7"/>
  <c r="CI66" i="7" s="1"/>
  <c r="CP28" i="7"/>
  <c r="CP43" i="7"/>
  <c r="CP40" i="7"/>
  <c r="AQ30" i="7"/>
  <c r="AQ70" i="7"/>
  <c r="CP41" i="7"/>
  <c r="AB65" i="7"/>
  <c r="CP19" i="7"/>
  <c r="CK70" i="7"/>
  <c r="CH31" i="7"/>
  <c r="CI31" i="7" s="1"/>
  <c r="CP14" i="7"/>
  <c r="CP52" i="7"/>
  <c r="CP56" i="7"/>
  <c r="CP25" i="7"/>
  <c r="CP32" i="7"/>
  <c r="CP36" i="7"/>
  <c r="CP72" i="7"/>
  <c r="CP13" i="7"/>
  <c r="CP18" i="7"/>
  <c r="AB29" i="7"/>
  <c r="AB30" i="7" s="1"/>
  <c r="CP44" i="7"/>
  <c r="CP42" i="7"/>
  <c r="CP47" i="7"/>
  <c r="CP45" i="7"/>
  <c r="CP62" i="7"/>
  <c r="AQ21" i="7"/>
  <c r="BU46" i="7"/>
  <c r="BU65" i="7"/>
  <c r="CP57" i="7"/>
  <c r="CP16" i="7"/>
  <c r="CP22" i="7"/>
  <c r="CP26" i="7"/>
  <c r="CP63" i="7"/>
  <c r="CP69" i="7"/>
  <c r="CP55" i="7"/>
  <c r="D73" i="7"/>
  <c r="CP54" i="7"/>
  <c r="CP23" i="7"/>
  <c r="CP49" i="7"/>
  <c r="BU30" i="7"/>
  <c r="BU70" i="7"/>
  <c r="CK58" i="7"/>
  <c r="AB20" i="7"/>
  <c r="AB21" i="7" s="1"/>
  <c r="AB37" i="7"/>
  <c r="AB58" i="7"/>
  <c r="AQ58" i="7"/>
  <c r="AQ66" i="7" s="1"/>
  <c r="CP15" i="7"/>
  <c r="CP67" i="7"/>
  <c r="CJ58" i="7"/>
  <c r="CJ66" i="7" s="1"/>
  <c r="CP12" i="7"/>
  <c r="AB48" i="7"/>
  <c r="BU38" i="7"/>
  <c r="BU20" i="7"/>
  <c r="BU29" i="7"/>
  <c r="CK48" i="7"/>
  <c r="CP35" i="7"/>
  <c r="CP33" i="7"/>
  <c r="CJ29" i="7"/>
  <c r="CJ30" i="7" s="1"/>
  <c r="BU21" i="7"/>
  <c r="CP24" i="7"/>
  <c r="CP59" i="7"/>
  <c r="CP64" i="7"/>
  <c r="CP17" i="7"/>
  <c r="CJ20" i="7"/>
  <c r="CJ21" i="7" s="1"/>
  <c r="CK30" i="7"/>
  <c r="CJ37" i="7"/>
  <c r="CJ70" i="7"/>
  <c r="CK21" i="7"/>
  <c r="CV31" i="7"/>
  <c r="DY13" i="7"/>
  <c r="BH12" i="7"/>
  <c r="BH11" i="7"/>
  <c r="CH71" i="7" l="1"/>
  <c r="CI71" i="7" s="1"/>
  <c r="CP46" i="7"/>
  <c r="CV66" i="7"/>
  <c r="CV71" i="7" s="1"/>
  <c r="DN71" i="7" s="1"/>
  <c r="AQ31" i="7"/>
  <c r="AQ38" i="7" s="1"/>
  <c r="CV38" i="7"/>
  <c r="DN31" i="7"/>
  <c r="DN66" i="7"/>
  <c r="CL70" i="7"/>
  <c r="AQ71" i="7"/>
  <c r="AB66" i="7"/>
  <c r="AB71" i="7" s="1"/>
  <c r="CP70" i="7"/>
  <c r="CJ71" i="7"/>
  <c r="CK66" i="7"/>
  <c r="CL66" i="7" s="1"/>
  <c r="CJ31" i="7"/>
  <c r="CJ38" i="7" s="1"/>
  <c r="CH38" i="7"/>
  <c r="CI38" i="7" s="1"/>
  <c r="CP58" i="7"/>
  <c r="BU48" i="7"/>
  <c r="BU31" i="7"/>
  <c r="CP65" i="7"/>
  <c r="CP61" i="7"/>
  <c r="CP29" i="7"/>
  <c r="AB31" i="7"/>
  <c r="AB38" i="7" s="1"/>
  <c r="CP20" i="7"/>
  <c r="CP37" i="7"/>
  <c r="CL58" i="7"/>
  <c r="CK31" i="7"/>
  <c r="CL21" i="7"/>
  <c r="DJ12" i="7"/>
  <c r="DJ11" i="7"/>
  <c r="CP48" i="7" l="1"/>
  <c r="AQ73" i="7"/>
  <c r="AB73" i="7"/>
  <c r="DN38" i="7"/>
  <c r="DN73" i="7" s="1"/>
  <c r="CV73" i="7"/>
  <c r="CJ73" i="7"/>
  <c r="BI73" i="7"/>
  <c r="CK71" i="7"/>
  <c r="CL71" i="7" s="1"/>
  <c r="CH73" i="7"/>
  <c r="CP66" i="7"/>
  <c r="BU66" i="7"/>
  <c r="CP30" i="7"/>
  <c r="CP21" i="7"/>
  <c r="CL31" i="7"/>
  <c r="CK38" i="7"/>
  <c r="CL38" i="7" s="1"/>
  <c r="CP31" i="7" l="1"/>
  <c r="CP71" i="7"/>
  <c r="BU71" i="7"/>
  <c r="BU73" i="7" s="1"/>
  <c r="CK73" i="7"/>
  <c r="DO12" i="7"/>
  <c r="DO13" i="7"/>
  <c r="DO14" i="7"/>
  <c r="DO15" i="7"/>
  <c r="DO16" i="7"/>
  <c r="DO17" i="7"/>
  <c r="DO18" i="7"/>
  <c r="DO19" i="7"/>
  <c r="DO22" i="7"/>
  <c r="DO23" i="7"/>
  <c r="DO24" i="7"/>
  <c r="DO25" i="7"/>
  <c r="DO26" i="7"/>
  <c r="DO27" i="7"/>
  <c r="DO28" i="7"/>
  <c r="DO32" i="7"/>
  <c r="DO33" i="7"/>
  <c r="DO34" i="7"/>
  <c r="DO35" i="7"/>
  <c r="DO36" i="7"/>
  <c r="DO40" i="7"/>
  <c r="DO41" i="7"/>
  <c r="DO42" i="7"/>
  <c r="DO43" i="7"/>
  <c r="DO44" i="7"/>
  <c r="DO45" i="7"/>
  <c r="DO47" i="7"/>
  <c r="DO49" i="7"/>
  <c r="DO50" i="7"/>
  <c r="DO52" i="7"/>
  <c r="DO54" i="7"/>
  <c r="DO55" i="7"/>
  <c r="DO56" i="7"/>
  <c r="DO57" i="7"/>
  <c r="DO59" i="7"/>
  <c r="DO60" i="7"/>
  <c r="DO62" i="7"/>
  <c r="DO63" i="7"/>
  <c r="DO64" i="7"/>
  <c r="DO67" i="7"/>
  <c r="DO69" i="7"/>
  <c r="DO72" i="7"/>
  <c r="DO11" i="7"/>
  <c r="DA72" i="7"/>
  <c r="CZ70" i="7"/>
  <c r="CZ65" i="7"/>
  <c r="CZ61" i="7"/>
  <c r="CZ58" i="7"/>
  <c r="CZ46" i="7"/>
  <c r="CZ48" i="7" s="1"/>
  <c r="DA40" i="7"/>
  <c r="CZ37" i="7"/>
  <c r="CZ29" i="7"/>
  <c r="CZ30" i="7" s="1"/>
  <c r="CZ20" i="7"/>
  <c r="CZ21" i="7" s="1"/>
  <c r="DA13" i="7"/>
  <c r="DA12" i="7"/>
  <c r="DA11" i="7"/>
  <c r="CZ66" i="7" l="1"/>
  <c r="CZ71" i="7" s="1"/>
  <c r="CP38" i="7"/>
  <c r="EC73" i="7" s="1"/>
  <c r="CZ31" i="7"/>
  <c r="DA21" i="7"/>
  <c r="AC63" i="7"/>
  <c r="AC64" i="7"/>
  <c r="AC62" i="7"/>
  <c r="L54" i="7"/>
  <c r="F40" i="7"/>
  <c r="AC57" i="7"/>
  <c r="AC56" i="7"/>
  <c r="AC55" i="7"/>
  <c r="AC54" i="7"/>
  <c r="AC52" i="7"/>
  <c r="AC50" i="7"/>
  <c r="AC49" i="7"/>
  <c r="AC47" i="7"/>
  <c r="AC45" i="7"/>
  <c r="AC44" i="7"/>
  <c r="AC43" i="7"/>
  <c r="AC42" i="7"/>
  <c r="AC36" i="7"/>
  <c r="AC35" i="7"/>
  <c r="AC34" i="7"/>
  <c r="AC33" i="7"/>
  <c r="AC32" i="7"/>
  <c r="AC28" i="7"/>
  <c r="AC27" i="7"/>
  <c r="AC26" i="7"/>
  <c r="AC25" i="7"/>
  <c r="AC24" i="7"/>
  <c r="AC23" i="7"/>
  <c r="AC22" i="7"/>
  <c r="AC19" i="7"/>
  <c r="AC18" i="7"/>
  <c r="AC17" i="7"/>
  <c r="AC16" i="7"/>
  <c r="AC15" i="7"/>
  <c r="DY72" i="7"/>
  <c r="DY12" i="7"/>
  <c r="DY11" i="7"/>
  <c r="DS13" i="7"/>
  <c r="CU50" i="7"/>
  <c r="BT72" i="7"/>
  <c r="BS70" i="7"/>
  <c r="BS65" i="7"/>
  <c r="BS61" i="7"/>
  <c r="BS58" i="7"/>
  <c r="BS46" i="7"/>
  <c r="BS48" i="7" s="1"/>
  <c r="BS37" i="7"/>
  <c r="BS29" i="7"/>
  <c r="BS30" i="7" s="1"/>
  <c r="BS20" i="7"/>
  <c r="BS21" i="7" s="1"/>
  <c r="BT13" i="7"/>
  <c r="BT12" i="7"/>
  <c r="BT11" i="7"/>
  <c r="CN70" i="7"/>
  <c r="CN65" i="7"/>
  <c r="CN61" i="7"/>
  <c r="CN58" i="7"/>
  <c r="CN46" i="7"/>
  <c r="CN48" i="7" s="1"/>
  <c r="CN37" i="7"/>
  <c r="CN29" i="7"/>
  <c r="CN30" i="7" s="1"/>
  <c r="CN20" i="7"/>
  <c r="CN21" i="7" s="1"/>
  <c r="CO13" i="7"/>
  <c r="CO12" i="7"/>
  <c r="CO11" i="7"/>
  <c r="DA66" i="7" l="1"/>
  <c r="CP73" i="7"/>
  <c r="CQ60" i="7"/>
  <c r="CN66" i="7"/>
  <c r="CN71" i="7" s="1"/>
  <c r="CO71" i="7" s="1"/>
  <c r="BS66" i="7"/>
  <c r="BS71" i="7" s="1"/>
  <c r="BT71" i="7" s="1"/>
  <c r="CQ27" i="7"/>
  <c r="AD50" i="7"/>
  <c r="AD54" i="7"/>
  <c r="DA71" i="7"/>
  <c r="CZ38" i="7"/>
  <c r="DA38" i="7" s="1"/>
  <c r="DA31" i="7"/>
  <c r="CO70" i="7"/>
  <c r="BT70" i="7"/>
  <c r="CN31" i="7"/>
  <c r="CN38" i="7" s="1"/>
  <c r="BT21" i="7"/>
  <c r="BS31" i="7"/>
  <c r="CO21" i="7"/>
  <c r="CO38" i="7" l="1"/>
  <c r="CZ73" i="7"/>
  <c r="CO31" i="7"/>
  <c r="BS38" i="7"/>
  <c r="BT38" i="7" s="1"/>
  <c r="BT31" i="7"/>
  <c r="AR67" i="7" l="1"/>
  <c r="AR62" i="7"/>
  <c r="AR50" i="7"/>
  <c r="AR52" i="7"/>
  <c r="AR54" i="7"/>
  <c r="AR55" i="7"/>
  <c r="AR56" i="7"/>
  <c r="AR57" i="7"/>
  <c r="AR49" i="7"/>
  <c r="AR41" i="7"/>
  <c r="AR40" i="7"/>
  <c r="AR23" i="7"/>
  <c r="AR22" i="7"/>
  <c r="AR13" i="7"/>
  <c r="AR14" i="7"/>
  <c r="AR11" i="7"/>
  <c r="AP11" i="7"/>
  <c r="AP12" i="7"/>
  <c r="AC70" i="7"/>
  <c r="AA12" i="7"/>
  <c r="AA13" i="7"/>
  <c r="AA72" i="7"/>
  <c r="AA11" i="7"/>
  <c r="X72" i="7"/>
  <c r="X20" i="7"/>
  <c r="X12" i="7"/>
  <c r="X13" i="7"/>
  <c r="X11" i="7"/>
  <c r="U50" i="7"/>
  <c r="AC11" i="7"/>
  <c r="AC12" i="7"/>
  <c r="AC13" i="7"/>
  <c r="AC14" i="7"/>
  <c r="AC65" i="7"/>
  <c r="AC61" i="7"/>
  <c r="AC37" i="7"/>
  <c r="AC29" i="7"/>
  <c r="AC30" i="7" s="1"/>
  <c r="AC20" i="7"/>
  <c r="AD70" i="7" l="1"/>
  <c r="AD72" i="7"/>
  <c r="AD12" i="7"/>
  <c r="AD13" i="7"/>
  <c r="AD11" i="7"/>
  <c r="AC21" i="7"/>
  <c r="AC31" i="7" s="1"/>
  <c r="N72" i="7"/>
  <c r="N52" i="7"/>
  <c r="N54" i="7"/>
  <c r="N55" i="7"/>
  <c r="N56" i="7"/>
  <c r="N57" i="7"/>
  <c r="N49" i="7"/>
  <c r="N13" i="7"/>
  <c r="AD21" i="7" l="1"/>
  <c r="AC38" i="7"/>
  <c r="O12" i="7"/>
  <c r="O11" i="7"/>
  <c r="O13" i="7"/>
  <c r="Z70" i="7"/>
  <c r="AA70" i="7" s="1"/>
  <c r="Z65" i="7"/>
  <c r="Z61" i="7"/>
  <c r="Z58" i="7"/>
  <c r="AA58" i="7" s="1"/>
  <c r="Z46" i="7"/>
  <c r="Z48" i="7" s="1"/>
  <c r="Z37" i="7"/>
  <c r="Z29" i="7"/>
  <c r="Z30" i="7" s="1"/>
  <c r="Z20" i="7"/>
  <c r="Z21" i="7" s="1"/>
  <c r="AA21" i="7" s="1"/>
  <c r="W70" i="7"/>
  <c r="W65" i="7"/>
  <c r="W61" i="7"/>
  <c r="W58" i="7"/>
  <c r="W46" i="7"/>
  <c r="W48" i="7" s="1"/>
  <c r="W37" i="7"/>
  <c r="W29" i="7"/>
  <c r="W30" i="7" s="1"/>
  <c r="W20" i="7"/>
  <c r="W21" i="7" s="1"/>
  <c r="AD38" i="7" l="1"/>
  <c r="AD31" i="7"/>
  <c r="X70" i="7"/>
  <c r="X58" i="7"/>
  <c r="X21" i="7"/>
  <c r="AC58" i="7"/>
  <c r="Z66" i="7"/>
  <c r="AA66" i="7" s="1"/>
  <c r="Z31" i="7"/>
  <c r="AA31" i="7" s="1"/>
  <c r="W66" i="7"/>
  <c r="W31" i="7"/>
  <c r="X31" i="7" l="1"/>
  <c r="W71" i="7"/>
  <c r="X71" i="7" s="1"/>
  <c r="X66" i="7"/>
  <c r="AD58" i="7"/>
  <c r="Z71" i="7"/>
  <c r="AA71" i="7" s="1"/>
  <c r="Z38" i="7"/>
  <c r="AA38" i="7" s="1"/>
  <c r="W38" i="7"/>
  <c r="W73" i="7" l="1"/>
  <c r="X38" i="7"/>
  <c r="Z73" i="7"/>
  <c r="BQ72" i="7" l="1"/>
  <c r="BQ13" i="7"/>
  <c r="BQ12" i="7"/>
  <c r="DR70" i="7" l="1"/>
  <c r="DR65" i="7"/>
  <c r="DR61" i="7"/>
  <c r="DR58" i="7"/>
  <c r="DR46" i="7"/>
  <c r="DR48" i="7" s="1"/>
  <c r="DR37" i="7"/>
  <c r="DR29" i="7"/>
  <c r="DR30" i="7" s="1"/>
  <c r="DR20" i="7"/>
  <c r="DR21" i="7" s="1"/>
  <c r="DS21" i="7" l="1"/>
  <c r="DS70" i="7"/>
  <c r="DR31" i="7"/>
  <c r="DR66" i="7"/>
  <c r="DR71" i="7" s="1"/>
  <c r="H61" i="7"/>
  <c r="K61" i="7"/>
  <c r="N61" i="7"/>
  <c r="Q61" i="7"/>
  <c r="T61" i="7"/>
  <c r="AF61" i="7"/>
  <c r="AI61" i="7"/>
  <c r="AL61" i="7"/>
  <c r="AO61" i="7"/>
  <c r="AU61" i="7"/>
  <c r="AX61" i="7"/>
  <c r="BA61" i="7"/>
  <c r="BD61" i="7"/>
  <c r="BG61" i="7"/>
  <c r="BP61" i="7"/>
  <c r="BY61" i="7"/>
  <c r="CB61" i="7"/>
  <c r="CE61" i="7"/>
  <c r="CT61" i="7"/>
  <c r="CW61" i="7"/>
  <c r="DC61" i="7"/>
  <c r="DF61" i="7"/>
  <c r="DI61" i="7"/>
  <c r="DL61" i="7"/>
  <c r="DU61" i="7"/>
  <c r="DX61" i="7"/>
  <c r="E61" i="7"/>
  <c r="BJ61" i="7" l="1"/>
  <c r="DO61" i="7"/>
  <c r="DR38" i="7"/>
  <c r="DS38" i="7" s="1"/>
  <c r="DS31" i="7"/>
  <c r="DS71" i="7"/>
  <c r="DX70" i="7"/>
  <c r="DY70" i="7" s="1"/>
  <c r="DX65" i="7"/>
  <c r="DX58" i="7"/>
  <c r="DX48" i="7"/>
  <c r="DX37" i="7"/>
  <c r="DX29" i="7"/>
  <c r="DX30" i="7" s="1"/>
  <c r="DX20" i="7"/>
  <c r="DX21" i="7" s="1"/>
  <c r="DY21" i="7" s="1"/>
  <c r="DR73" i="7" l="1"/>
  <c r="DX66" i="7"/>
  <c r="DX31" i="7"/>
  <c r="DY31" i="7" s="1"/>
  <c r="DX71" i="7" l="1"/>
  <c r="DY71" i="7" s="1"/>
  <c r="DX38" i="7"/>
  <c r="DY38" i="7" s="1"/>
  <c r="DX73" i="7" l="1"/>
  <c r="BV72" i="7"/>
  <c r="CQ72" i="7" s="1"/>
  <c r="ED72" i="7" s="1"/>
  <c r="BV69" i="7"/>
  <c r="BV67" i="7"/>
  <c r="BV64" i="7"/>
  <c r="BV63" i="7"/>
  <c r="BV62" i="7"/>
  <c r="BV59" i="7"/>
  <c r="BV61" i="7" s="1"/>
  <c r="BV57" i="7"/>
  <c r="BV56" i="7"/>
  <c r="BV55" i="7"/>
  <c r="BV54" i="7"/>
  <c r="BV52" i="7"/>
  <c r="BV50" i="7"/>
  <c r="BV49" i="7"/>
  <c r="BV47" i="7"/>
  <c r="BV45" i="7"/>
  <c r="BV44" i="7"/>
  <c r="BV43" i="7"/>
  <c r="BV42" i="7"/>
  <c r="BV41" i="7"/>
  <c r="BV40" i="7"/>
  <c r="BV36" i="7"/>
  <c r="BV35" i="7"/>
  <c r="BV34" i="7"/>
  <c r="BV33" i="7"/>
  <c r="BV32" i="7"/>
  <c r="BV28" i="7"/>
  <c r="BV26" i="7"/>
  <c r="BV25" i="7"/>
  <c r="BV24" i="7"/>
  <c r="BV23" i="7"/>
  <c r="BV22" i="7"/>
  <c r="BV19" i="7"/>
  <c r="BV18" i="7"/>
  <c r="BV17" i="7"/>
  <c r="BV16" i="7"/>
  <c r="BV15" i="7"/>
  <c r="BV14" i="7"/>
  <c r="BV13" i="7"/>
  <c r="BV12" i="7"/>
  <c r="BV11" i="7"/>
  <c r="BP70" i="7"/>
  <c r="BP65" i="7"/>
  <c r="BP58" i="7"/>
  <c r="BP48" i="7"/>
  <c r="BP37" i="7"/>
  <c r="BP29" i="7"/>
  <c r="BP30" i="7" s="1"/>
  <c r="BV30" i="7" s="1"/>
  <c r="BP20" i="7"/>
  <c r="BP21" i="7" s="1"/>
  <c r="BV37" i="7" l="1"/>
  <c r="BW11" i="7"/>
  <c r="BQ21" i="7"/>
  <c r="BW13" i="7"/>
  <c r="BW72" i="7"/>
  <c r="BQ70" i="7"/>
  <c r="BW12" i="7"/>
  <c r="BP66" i="7"/>
  <c r="BP71" i="7" s="1"/>
  <c r="BV70" i="7"/>
  <c r="BV58" i="7"/>
  <c r="BV65" i="7"/>
  <c r="BV21" i="7"/>
  <c r="BV48" i="7"/>
  <c r="BV20" i="7"/>
  <c r="BV29" i="7"/>
  <c r="BV46" i="7"/>
  <c r="BP31" i="7"/>
  <c r="E70" i="7"/>
  <c r="E65" i="7"/>
  <c r="E58" i="7"/>
  <c r="E46" i="7"/>
  <c r="E37" i="7"/>
  <c r="E29" i="7"/>
  <c r="F13" i="7"/>
  <c r="F12" i="7"/>
  <c r="F11" i="7"/>
  <c r="BW70" i="7" l="1"/>
  <c r="BW21" i="7"/>
  <c r="BQ31" i="7"/>
  <c r="BV31" i="7"/>
  <c r="E30" i="7"/>
  <c r="E48" i="7"/>
  <c r="E21" i="7"/>
  <c r="BV71" i="7"/>
  <c r="BV66" i="7"/>
  <c r="BP38" i="7"/>
  <c r="BP73" i="7" s="1"/>
  <c r="F70" i="7"/>
  <c r="BW31" i="7" l="1"/>
  <c r="BW71" i="7"/>
  <c r="BQ71" i="7"/>
  <c r="BQ38" i="7"/>
  <c r="E31" i="7"/>
  <c r="BS73" i="7"/>
  <c r="E66" i="7"/>
  <c r="F66" i="7" s="1"/>
  <c r="F21" i="7"/>
  <c r="BV38" i="7"/>
  <c r="BW38" i="7" s="1"/>
  <c r="E38" i="7" l="1"/>
  <c r="F31" i="7"/>
  <c r="BV73" i="7"/>
  <c r="E71" i="7"/>
  <c r="F38" i="7" l="1"/>
  <c r="F71" i="7"/>
  <c r="DG72" i="7"/>
  <c r="DF70" i="7"/>
  <c r="DF65" i="7"/>
  <c r="DF58" i="7"/>
  <c r="DF46" i="7"/>
  <c r="DF48" i="7" s="1"/>
  <c r="DG40" i="7"/>
  <c r="DF37" i="7"/>
  <c r="DF29" i="7"/>
  <c r="DF30" i="7" s="1"/>
  <c r="DF20" i="7"/>
  <c r="DF21" i="7" s="1"/>
  <c r="DG13" i="7"/>
  <c r="DG12" i="7"/>
  <c r="DG11" i="7"/>
  <c r="DP50" i="7" l="1"/>
  <c r="DG70" i="7"/>
  <c r="DF31" i="7"/>
  <c r="DG21" i="7"/>
  <c r="DF66" i="7"/>
  <c r="DF71" i="7" l="1"/>
  <c r="DG71" i="7" s="1"/>
  <c r="DG66" i="7"/>
  <c r="DF38" i="7"/>
  <c r="DG31" i="7"/>
  <c r="DG38" i="7" l="1"/>
  <c r="DF73" i="7"/>
  <c r="DI70" i="7"/>
  <c r="DJ70" i="7" s="1"/>
  <c r="DI65" i="7"/>
  <c r="DI58" i="7"/>
  <c r="DJ58" i="7" s="1"/>
  <c r="DI46" i="7"/>
  <c r="DI48" i="7" s="1"/>
  <c r="DI37" i="7"/>
  <c r="DI29" i="7"/>
  <c r="DI30" i="7" s="1"/>
  <c r="DI20" i="7"/>
  <c r="DI21" i="7" s="1"/>
  <c r="DJ13" i="7"/>
  <c r="CQ62" i="7"/>
  <c r="ED62" i="7" s="1"/>
  <c r="CQ64" i="7"/>
  <c r="ED64" i="7" s="1"/>
  <c r="CQ57" i="7"/>
  <c r="CQ56" i="7"/>
  <c r="CQ55" i="7"/>
  <c r="ED55" i="7" s="1"/>
  <c r="CQ54" i="7"/>
  <c r="ED54" i="7" s="1"/>
  <c r="CQ52" i="7"/>
  <c r="ED52" i="7" s="1"/>
  <c r="CQ50" i="7"/>
  <c r="ED50" i="7" s="1"/>
  <c r="CQ49" i="7"/>
  <c r="CQ45" i="7"/>
  <c r="CQ43" i="7"/>
  <c r="CQ41" i="7"/>
  <c r="CQ40" i="7"/>
  <c r="CQ36" i="7"/>
  <c r="CQ34" i="7"/>
  <c r="CQ26" i="7"/>
  <c r="CQ24" i="7"/>
  <c r="CQ22" i="7"/>
  <c r="ED22" i="7" s="1"/>
  <c r="CQ18" i="7"/>
  <c r="CQ17" i="7"/>
  <c r="CQ16" i="7"/>
  <c r="CQ14" i="7"/>
  <c r="CQ13" i="7"/>
  <c r="ED13" i="7" s="1"/>
  <c r="CQ12" i="7"/>
  <c r="ED12" i="7" s="1"/>
  <c r="CQ11" i="7"/>
  <c r="ED11" i="7" s="1"/>
  <c r="BE11" i="7"/>
  <c r="BE12" i="7"/>
  <c r="BE13" i="7"/>
  <c r="BD20" i="7"/>
  <c r="BD29" i="7"/>
  <c r="BD30" i="7" s="1"/>
  <c r="BD37" i="7"/>
  <c r="BD48" i="7"/>
  <c r="BD58" i="7"/>
  <c r="BD65" i="7"/>
  <c r="BD70" i="7"/>
  <c r="BE72" i="7"/>
  <c r="AV72" i="7"/>
  <c r="AU70" i="7"/>
  <c r="AU65" i="7"/>
  <c r="AU58" i="7"/>
  <c r="AU48" i="7"/>
  <c r="AV40" i="7"/>
  <c r="AU37" i="7"/>
  <c r="AU29" i="7"/>
  <c r="AU30" i="7" s="1"/>
  <c r="AU20" i="7"/>
  <c r="AU21" i="7" s="1"/>
  <c r="AV13" i="7"/>
  <c r="AV12" i="7"/>
  <c r="AV11" i="7"/>
  <c r="AL29" i="7"/>
  <c r="AL30" i="7" s="1"/>
  <c r="AL37" i="7"/>
  <c r="AL46" i="7"/>
  <c r="AL58" i="7"/>
  <c r="AL65" i="7"/>
  <c r="AL70" i="7"/>
  <c r="AM72" i="7"/>
  <c r="AF29" i="7"/>
  <c r="AF30" i="7" s="1"/>
  <c r="AF37" i="7"/>
  <c r="AF46" i="7"/>
  <c r="AF48" i="7" s="1"/>
  <c r="AF58" i="7"/>
  <c r="AF65" i="7"/>
  <c r="AF70" i="7"/>
  <c r="AG72" i="7"/>
  <c r="CQ67" i="7" l="1"/>
  <c r="CQ69" i="7"/>
  <c r="CQ63" i="7"/>
  <c r="CQ65" i="7" s="1"/>
  <c r="ED65" i="7" s="1"/>
  <c r="CQ15" i="7"/>
  <c r="CQ19" i="7"/>
  <c r="CQ23" i="7"/>
  <c r="CQ25" i="7"/>
  <c r="CQ28" i="7"/>
  <c r="CQ33" i="7"/>
  <c r="CQ35" i="7"/>
  <c r="CQ42" i="7"/>
  <c r="CQ44" i="7"/>
  <c r="CQ47" i="7"/>
  <c r="CQ59" i="7"/>
  <c r="CR14" i="7"/>
  <c r="CQ32" i="7"/>
  <c r="AR61" i="7"/>
  <c r="AR29" i="7"/>
  <c r="AR30" i="7" s="1"/>
  <c r="DI31" i="7"/>
  <c r="DJ21" i="7"/>
  <c r="DI66" i="7"/>
  <c r="BE70" i="7"/>
  <c r="AG70" i="7"/>
  <c r="AG58" i="7"/>
  <c r="AF66" i="7"/>
  <c r="AF71" i="7" s="1"/>
  <c r="BD21" i="7"/>
  <c r="BE21" i="7" s="1"/>
  <c r="AM70" i="7"/>
  <c r="AS50" i="7"/>
  <c r="AR37" i="7"/>
  <c r="AS13" i="7"/>
  <c r="AS12" i="7"/>
  <c r="AS11" i="7"/>
  <c r="AS72" i="7"/>
  <c r="AR70" i="7"/>
  <c r="AS54" i="7"/>
  <c r="AL48" i="7"/>
  <c r="AU31" i="7"/>
  <c r="BE58" i="7"/>
  <c r="BD66" i="7"/>
  <c r="AV70" i="7"/>
  <c r="AU66" i="7"/>
  <c r="AV21" i="7"/>
  <c r="AR65" i="7"/>
  <c r="AR58" i="7"/>
  <c r="AM58" i="7"/>
  <c r="AU38" i="7" l="1"/>
  <c r="CQ61" i="7"/>
  <c r="CQ37" i="7"/>
  <c r="CQ29" i="7"/>
  <c r="CQ30" i="7" s="1"/>
  <c r="ED30" i="7" s="1"/>
  <c r="CQ20" i="7"/>
  <c r="CQ21" i="7" s="1"/>
  <c r="ED21" i="7" s="1"/>
  <c r="CQ70" i="7"/>
  <c r="ED70" i="7" s="1"/>
  <c r="CQ58" i="7"/>
  <c r="ED58" i="7" s="1"/>
  <c r="EE50" i="7"/>
  <c r="AS58" i="7"/>
  <c r="EE54" i="7"/>
  <c r="EE72" i="7"/>
  <c r="CR40" i="7"/>
  <c r="CR72" i="7"/>
  <c r="CR54" i="7"/>
  <c r="CR12" i="7"/>
  <c r="CR11" i="7"/>
  <c r="CR50" i="7"/>
  <c r="AG66" i="7"/>
  <c r="CR13" i="7"/>
  <c r="BD31" i="7"/>
  <c r="BD38" i="7" s="1"/>
  <c r="AS70" i="7"/>
  <c r="DI71" i="7"/>
  <c r="DJ71" i="7" s="1"/>
  <c r="DJ66" i="7"/>
  <c r="DI38" i="7"/>
  <c r="DJ31" i="7"/>
  <c r="AL66" i="7"/>
  <c r="AM66" i="7" s="1"/>
  <c r="AG71" i="7"/>
  <c r="BE66" i="7"/>
  <c r="BD71" i="7"/>
  <c r="BE71" i="7" s="1"/>
  <c r="AU71" i="7"/>
  <c r="AV66" i="7"/>
  <c r="AR48" i="7"/>
  <c r="AV71" i="7" l="1"/>
  <c r="DJ38" i="7"/>
  <c r="DI73" i="7"/>
  <c r="BE38" i="7"/>
  <c r="BD73" i="7"/>
  <c r="AU73" i="7"/>
  <c r="BE31" i="7"/>
  <c r="AL71" i="7"/>
  <c r="AM71" i="7" s="1"/>
  <c r="AV38" i="7"/>
  <c r="AV31" i="7"/>
  <c r="AR66" i="7"/>
  <c r="AS66" i="7" l="1"/>
  <c r="AR71" i="7"/>
  <c r="AS71" i="7" l="1"/>
  <c r="DP72" i="7"/>
  <c r="DM72" i="7"/>
  <c r="DL70" i="7"/>
  <c r="DL65" i="7"/>
  <c r="DL58" i="7"/>
  <c r="DP54" i="7"/>
  <c r="DL46" i="7"/>
  <c r="DL48" i="7" s="1"/>
  <c r="DP40" i="7"/>
  <c r="DM40" i="7"/>
  <c r="DL37" i="7"/>
  <c r="DL29" i="7"/>
  <c r="DL30" i="7" s="1"/>
  <c r="DL20" i="7"/>
  <c r="DL21" i="7" s="1"/>
  <c r="DP13" i="7"/>
  <c r="DM13" i="7"/>
  <c r="DP12" i="7"/>
  <c r="DM12" i="7"/>
  <c r="DP11" i="7"/>
  <c r="DM11" i="7"/>
  <c r="DD72" i="7"/>
  <c r="DC70" i="7"/>
  <c r="CW70" i="7"/>
  <c r="CT70" i="7"/>
  <c r="DC65" i="7"/>
  <c r="CW65" i="7"/>
  <c r="CT65" i="7"/>
  <c r="DC58" i="7"/>
  <c r="DD58" i="7" s="1"/>
  <c r="CW58" i="7"/>
  <c r="CT58" i="7"/>
  <c r="CX54" i="7"/>
  <c r="DC46" i="7"/>
  <c r="DC48" i="7" s="1"/>
  <c r="CW46" i="7"/>
  <c r="CT46" i="7"/>
  <c r="DD40" i="7"/>
  <c r="CX40" i="7"/>
  <c r="DC37" i="7"/>
  <c r="CW37" i="7"/>
  <c r="CT37" i="7"/>
  <c r="DC29" i="7"/>
  <c r="DC30" i="7" s="1"/>
  <c r="CW29" i="7"/>
  <c r="CT29" i="7"/>
  <c r="DC20" i="7"/>
  <c r="DC21" i="7" s="1"/>
  <c r="CW20" i="7"/>
  <c r="CT20" i="7"/>
  <c r="DD13" i="7"/>
  <c r="CX13" i="7"/>
  <c r="CU13" i="7"/>
  <c r="DD12" i="7"/>
  <c r="DD11" i="7"/>
  <c r="CF72" i="7"/>
  <c r="CC72" i="7"/>
  <c r="CE70" i="7"/>
  <c r="CB70" i="7"/>
  <c r="CE65" i="7"/>
  <c r="CB65" i="7"/>
  <c r="CE58" i="7"/>
  <c r="CB58" i="7"/>
  <c r="CF54" i="7"/>
  <c r="CC54" i="7"/>
  <c r="CE46" i="7"/>
  <c r="CB46" i="7"/>
  <c r="CB48" i="7" s="1"/>
  <c r="CE37" i="7"/>
  <c r="CB37" i="7"/>
  <c r="CE29" i="7"/>
  <c r="CB29" i="7"/>
  <c r="CB30" i="7" s="1"/>
  <c r="CE20" i="7"/>
  <c r="CB20" i="7"/>
  <c r="CB21" i="7" s="1"/>
  <c r="CF13" i="7"/>
  <c r="CC13" i="7"/>
  <c r="CF12" i="7"/>
  <c r="CC12" i="7"/>
  <c r="CF11" i="7"/>
  <c r="CC11" i="7"/>
  <c r="BZ72" i="7"/>
  <c r="DV72" i="7"/>
  <c r="BY70" i="7"/>
  <c r="DU70" i="7"/>
  <c r="BY65" i="7"/>
  <c r="DU65" i="7"/>
  <c r="BY58" i="7"/>
  <c r="DU58" i="7"/>
  <c r="BY46" i="7"/>
  <c r="BY37" i="7"/>
  <c r="DU37" i="7"/>
  <c r="BY29" i="7"/>
  <c r="DU29" i="7"/>
  <c r="BY20" i="7"/>
  <c r="DU20" i="7"/>
  <c r="BZ13" i="7"/>
  <c r="DV13" i="7"/>
  <c r="BZ12" i="7"/>
  <c r="DV12" i="7"/>
  <c r="BZ11" i="7"/>
  <c r="DV11" i="7"/>
  <c r="BK72" i="7"/>
  <c r="BB72" i="7"/>
  <c r="BG70" i="7"/>
  <c r="BA70" i="7"/>
  <c r="BG65" i="7"/>
  <c r="BA65" i="7"/>
  <c r="BG58" i="7"/>
  <c r="BA58" i="7"/>
  <c r="BK54" i="7"/>
  <c r="BB54" i="7"/>
  <c r="BK50" i="7"/>
  <c r="BB50" i="7"/>
  <c r="BG48" i="7"/>
  <c r="BJ48" i="7" s="1"/>
  <c r="BA48" i="7"/>
  <c r="BK40" i="7"/>
  <c r="BG37" i="7"/>
  <c r="BJ37" i="7" s="1"/>
  <c r="BA37" i="7"/>
  <c r="BG29" i="7"/>
  <c r="BA29" i="7"/>
  <c r="BA30" i="7" s="1"/>
  <c r="BG20" i="7"/>
  <c r="BG21" i="7" s="1"/>
  <c r="BA20" i="7"/>
  <c r="BA21" i="7" s="1"/>
  <c r="BK13" i="7"/>
  <c r="BH13" i="7"/>
  <c r="BB13" i="7"/>
  <c r="BK12" i="7"/>
  <c r="BB12" i="7"/>
  <c r="BK11" i="7"/>
  <c r="BB11" i="7"/>
  <c r="AY72" i="7"/>
  <c r="AX70" i="7"/>
  <c r="AX65" i="7"/>
  <c r="AX58" i="7"/>
  <c r="AY54" i="7"/>
  <c r="AX37" i="7"/>
  <c r="AX29" i="7"/>
  <c r="AX20" i="7"/>
  <c r="AY13" i="7"/>
  <c r="AY12" i="7"/>
  <c r="AY11" i="7"/>
  <c r="AJ72" i="7"/>
  <c r="AO70" i="7"/>
  <c r="AI70" i="7"/>
  <c r="AO65" i="7"/>
  <c r="AI65" i="7"/>
  <c r="AO58" i="7"/>
  <c r="AI58" i="7"/>
  <c r="AJ54" i="7"/>
  <c r="AJ50" i="7"/>
  <c r="AO46" i="7"/>
  <c r="AI46" i="7"/>
  <c r="AO37" i="7"/>
  <c r="AI37" i="7"/>
  <c r="AO29" i="7"/>
  <c r="AI29" i="7"/>
  <c r="AO20" i="7"/>
  <c r="AI20" i="7"/>
  <c r="AP13" i="7"/>
  <c r="AJ13" i="7"/>
  <c r="AJ12" i="7"/>
  <c r="AM11" i="7"/>
  <c r="AJ11" i="7"/>
  <c r="AG11" i="7"/>
  <c r="U72" i="7"/>
  <c r="R72" i="7"/>
  <c r="Q70" i="7"/>
  <c r="T65" i="7"/>
  <c r="Q65" i="7"/>
  <c r="T58" i="7"/>
  <c r="Q58" i="7"/>
  <c r="U54" i="7"/>
  <c r="R54" i="7"/>
  <c r="R50" i="7"/>
  <c r="T46" i="7"/>
  <c r="AC46" i="7" s="1"/>
  <c r="AC48" i="7" s="1"/>
  <c r="AC66" i="7" s="1"/>
  <c r="Q46" i="7"/>
  <c r="Q48" i="7" s="1"/>
  <c r="T37" i="7"/>
  <c r="Q37" i="7"/>
  <c r="T29" i="7"/>
  <c r="Q29" i="7"/>
  <c r="Q30" i="7" s="1"/>
  <c r="T20" i="7"/>
  <c r="Q20" i="7"/>
  <c r="Q21" i="7" s="1"/>
  <c r="U13" i="7"/>
  <c r="R13" i="7"/>
  <c r="U12" i="7"/>
  <c r="R12" i="7"/>
  <c r="R11" i="7"/>
  <c r="O72" i="7"/>
  <c r="N70" i="7"/>
  <c r="N65" i="7"/>
  <c r="N58" i="7"/>
  <c r="O54" i="7"/>
  <c r="O50" i="7"/>
  <c r="N46" i="7"/>
  <c r="N37" i="7"/>
  <c r="N29" i="7"/>
  <c r="N20" i="7"/>
  <c r="BG30" i="7" l="1"/>
  <c r="BJ30" i="7" s="1"/>
  <c r="BJ29" i="7"/>
  <c r="BJ70" i="7"/>
  <c r="BK70" i="7" s="1"/>
  <c r="DO37" i="7"/>
  <c r="DO65" i="7"/>
  <c r="DC31" i="7"/>
  <c r="DC38" i="7" s="1"/>
  <c r="DD38" i="7" s="1"/>
  <c r="DO58" i="7"/>
  <c r="DO29" i="7"/>
  <c r="DO46" i="7"/>
  <c r="DO70" i="7"/>
  <c r="DP70" i="7" s="1"/>
  <c r="DO20" i="7"/>
  <c r="CQ46" i="7"/>
  <c r="CQ48" i="7" s="1"/>
  <c r="CQ66" i="7" s="1"/>
  <c r="AC71" i="7"/>
  <c r="AD66" i="7"/>
  <c r="N30" i="7"/>
  <c r="N21" i="7"/>
  <c r="EE11" i="7"/>
  <c r="EE40" i="7"/>
  <c r="EE12" i="7"/>
  <c r="AF20" i="7"/>
  <c r="AF21" i="7" s="1"/>
  <c r="CC58" i="7"/>
  <c r="CC70" i="7"/>
  <c r="DD70" i="7"/>
  <c r="DM70" i="7"/>
  <c r="U58" i="7"/>
  <c r="AJ58" i="7"/>
  <c r="EE13" i="7"/>
  <c r="AG12" i="7"/>
  <c r="AM12" i="7"/>
  <c r="AG13" i="7"/>
  <c r="AM13" i="7"/>
  <c r="U70" i="7"/>
  <c r="R70" i="7"/>
  <c r="O70" i="7"/>
  <c r="AP58" i="7"/>
  <c r="CU58" i="7"/>
  <c r="CU70" i="7"/>
  <c r="O58" i="7"/>
  <c r="R58" i="7"/>
  <c r="AJ70" i="7"/>
  <c r="AP70" i="7"/>
  <c r="AY58" i="7"/>
  <c r="AY70" i="7"/>
  <c r="BB58" i="7"/>
  <c r="BH58" i="7"/>
  <c r="BK58" i="7"/>
  <c r="BB70" i="7"/>
  <c r="BH70" i="7"/>
  <c r="DV70" i="7"/>
  <c r="BZ70" i="7"/>
  <c r="CF58" i="7"/>
  <c r="CF70" i="7"/>
  <c r="CT21" i="7"/>
  <c r="CT30" i="7"/>
  <c r="CT48" i="7"/>
  <c r="CX58" i="7"/>
  <c r="CX70" i="7"/>
  <c r="DL31" i="7"/>
  <c r="DL38" i="7" s="1"/>
  <c r="DM21" i="7"/>
  <c r="DL66" i="7"/>
  <c r="CW21" i="7"/>
  <c r="DD21" i="7"/>
  <c r="CW30" i="7"/>
  <c r="CW48" i="7"/>
  <c r="DC66" i="7"/>
  <c r="CB31" i="7"/>
  <c r="CC21" i="7"/>
  <c r="CB66" i="7"/>
  <c r="CE21" i="7"/>
  <c r="CE30" i="7"/>
  <c r="CE48" i="7"/>
  <c r="BY21" i="7"/>
  <c r="BY30" i="7"/>
  <c r="DU21" i="7"/>
  <c r="DU30" i="7"/>
  <c r="DU48" i="7"/>
  <c r="BY48" i="7"/>
  <c r="BA31" i="7"/>
  <c r="BB21" i="7"/>
  <c r="BG31" i="7"/>
  <c r="BH21" i="7"/>
  <c r="BA66" i="7"/>
  <c r="BG66" i="7"/>
  <c r="AX21" i="7"/>
  <c r="BJ21" i="7" s="1"/>
  <c r="BK21" i="7" s="1"/>
  <c r="AX30" i="7"/>
  <c r="AX48" i="7"/>
  <c r="AI21" i="7"/>
  <c r="AO21" i="7"/>
  <c r="AI30" i="7"/>
  <c r="AO30" i="7"/>
  <c r="AI48" i="7"/>
  <c r="AO48" i="7"/>
  <c r="Q31" i="7"/>
  <c r="R21" i="7"/>
  <c r="Q66" i="7"/>
  <c r="T48" i="7"/>
  <c r="T21" i="7"/>
  <c r="T30" i="7"/>
  <c r="N48" i="7"/>
  <c r="CQ71" i="7" l="1"/>
  <c r="ED71" i="7" s="1"/>
  <c r="ED66" i="7"/>
  <c r="DD31" i="7"/>
  <c r="DP58" i="7"/>
  <c r="DO21" i="7"/>
  <c r="DP21" i="7" s="1"/>
  <c r="CT66" i="7"/>
  <c r="CU66" i="7" s="1"/>
  <c r="DO48" i="7"/>
  <c r="DO30" i="7"/>
  <c r="AC73" i="7"/>
  <c r="AD71" i="7"/>
  <c r="EE70" i="7"/>
  <c r="CR70" i="7"/>
  <c r="O21" i="7"/>
  <c r="N31" i="7"/>
  <c r="DM38" i="7"/>
  <c r="CR58" i="7"/>
  <c r="CU21" i="7"/>
  <c r="DM31" i="7"/>
  <c r="AG21" i="7"/>
  <c r="AF31" i="7"/>
  <c r="AL20" i="7"/>
  <c r="EE58" i="7"/>
  <c r="CT31" i="7"/>
  <c r="DL71" i="7"/>
  <c r="DM71" i="7" s="1"/>
  <c r="DM66" i="7"/>
  <c r="DC71" i="7"/>
  <c r="DD66" i="7"/>
  <c r="CX21" i="7"/>
  <c r="CW31" i="7"/>
  <c r="CW38" i="7" s="1"/>
  <c r="CW66" i="7"/>
  <c r="CE66" i="7"/>
  <c r="CF21" i="7"/>
  <c r="CE31" i="7"/>
  <c r="CB71" i="7"/>
  <c r="CC71" i="7" s="1"/>
  <c r="CC66" i="7"/>
  <c r="CB38" i="7"/>
  <c r="CC31" i="7"/>
  <c r="BY66" i="7"/>
  <c r="DV21" i="7"/>
  <c r="DU31" i="7"/>
  <c r="DU66" i="7"/>
  <c r="BZ21" i="7"/>
  <c r="BY31" i="7"/>
  <c r="BG71" i="7"/>
  <c r="BH71" i="7" s="1"/>
  <c r="BH66" i="7"/>
  <c r="BA71" i="7"/>
  <c r="BB66" i="7"/>
  <c r="BG38" i="7"/>
  <c r="BH31" i="7"/>
  <c r="BA38" i="7"/>
  <c r="BB31" i="7"/>
  <c r="AX66" i="7"/>
  <c r="BJ66" i="7" s="1"/>
  <c r="AY21" i="7"/>
  <c r="AX31" i="7"/>
  <c r="BJ31" i="7" s="1"/>
  <c r="AO66" i="7"/>
  <c r="AP21" i="7"/>
  <c r="AO31" i="7"/>
  <c r="AI66" i="7"/>
  <c r="AJ21" i="7"/>
  <c r="AI31" i="7"/>
  <c r="U21" i="7"/>
  <c r="T31" i="7"/>
  <c r="T66" i="7"/>
  <c r="Q71" i="7"/>
  <c r="R71" i="7" s="1"/>
  <c r="R66" i="7"/>
  <c r="Q38" i="7"/>
  <c r="R31" i="7"/>
  <c r="N66" i="7"/>
  <c r="BB71" i="7" l="1"/>
  <c r="CT71" i="7"/>
  <c r="DO31" i="7"/>
  <c r="DP31" i="7" s="1"/>
  <c r="DO66" i="7"/>
  <c r="DP66" i="7" s="1"/>
  <c r="O31" i="7"/>
  <c r="N38" i="7"/>
  <c r="EE14" i="7"/>
  <c r="CN73" i="7"/>
  <c r="DD71" i="7"/>
  <c r="DC73" i="7"/>
  <c r="DL73" i="7"/>
  <c r="CC38" i="7"/>
  <c r="CB73" i="7"/>
  <c r="BH38" i="7"/>
  <c r="BG73" i="7"/>
  <c r="BB38" i="7"/>
  <c r="BA73" i="7"/>
  <c r="R38" i="7"/>
  <c r="Q73" i="7"/>
  <c r="AR20" i="7"/>
  <c r="AG31" i="7"/>
  <c r="AF38" i="7"/>
  <c r="AL21" i="7"/>
  <c r="CT38" i="7"/>
  <c r="CU31" i="7"/>
  <c r="CX66" i="7"/>
  <c r="CW71" i="7"/>
  <c r="CX71" i="7" s="1"/>
  <c r="CX31" i="7"/>
  <c r="CF31" i="7"/>
  <c r="CE38" i="7"/>
  <c r="CF66" i="7"/>
  <c r="CE71" i="7"/>
  <c r="CF71" i="7" s="1"/>
  <c r="BZ31" i="7"/>
  <c r="BY38" i="7"/>
  <c r="DU71" i="7"/>
  <c r="DV71" i="7" s="1"/>
  <c r="DV31" i="7"/>
  <c r="DU38" i="7"/>
  <c r="BY71" i="7"/>
  <c r="BZ71" i="7" s="1"/>
  <c r="BK31" i="7"/>
  <c r="BK66" i="7"/>
  <c r="AY31" i="7"/>
  <c r="AX38" i="7"/>
  <c r="BJ38" i="7" s="1"/>
  <c r="AY66" i="7"/>
  <c r="AX71" i="7"/>
  <c r="AY71" i="7" s="1"/>
  <c r="AJ31" i="7"/>
  <c r="AI38" i="7"/>
  <c r="AJ66" i="7"/>
  <c r="AI71" i="7"/>
  <c r="AJ71" i="7" s="1"/>
  <c r="AP31" i="7"/>
  <c r="AO38" i="7"/>
  <c r="AP66" i="7"/>
  <c r="AO71" i="7"/>
  <c r="U66" i="7"/>
  <c r="T71" i="7"/>
  <c r="U71" i="7" s="1"/>
  <c r="U31" i="7"/>
  <c r="T38" i="7"/>
  <c r="N71" i="7"/>
  <c r="O66" i="7"/>
  <c r="BJ71" i="7" l="1"/>
  <c r="EE66" i="7"/>
  <c r="CT73" i="7"/>
  <c r="DO38" i="7"/>
  <c r="DP38" i="7" s="1"/>
  <c r="DO71" i="7"/>
  <c r="BK71" i="7"/>
  <c r="CR66" i="7"/>
  <c r="O38" i="7"/>
  <c r="N73" i="7"/>
  <c r="AO73" i="7"/>
  <c r="DV38" i="7"/>
  <c r="DU73" i="7"/>
  <c r="CX38" i="7"/>
  <c r="CW73" i="7"/>
  <c r="CF38" i="7"/>
  <c r="CE73" i="7"/>
  <c r="BZ38" i="7"/>
  <c r="BY73" i="7"/>
  <c r="AY38" i="7"/>
  <c r="AX73" i="7"/>
  <c r="BK38" i="7"/>
  <c r="BJ73" i="7"/>
  <c r="AG38" i="7"/>
  <c r="AF73" i="7"/>
  <c r="AJ38" i="7"/>
  <c r="AI73" i="7"/>
  <c r="U38" i="7"/>
  <c r="T73" i="7"/>
  <c r="O71" i="7"/>
  <c r="AR21" i="7"/>
  <c r="CQ31" i="7" s="1"/>
  <c r="AM21" i="7"/>
  <c r="AL31" i="7"/>
  <c r="AP38" i="7"/>
  <c r="AP71" i="7"/>
  <c r="CU38" i="7"/>
  <c r="CU71" i="7"/>
  <c r="CQ38" i="7" l="1"/>
  <c r="ED38" i="7" s="1"/>
  <c r="ED31" i="7"/>
  <c r="DP71" i="7"/>
  <c r="DO73" i="7"/>
  <c r="EE71" i="7"/>
  <c r="CR71" i="7"/>
  <c r="AS21" i="7"/>
  <c r="AR31" i="7"/>
  <c r="AM31" i="7"/>
  <c r="AL38" i="7"/>
  <c r="EE21" i="7" l="1"/>
  <c r="AM38" i="7"/>
  <c r="AL73" i="7"/>
  <c r="AR38" i="7"/>
  <c r="CR21" i="7"/>
  <c r="AS31" i="7"/>
  <c r="L72" i="7"/>
  <c r="K70" i="7"/>
  <c r="K65" i="7"/>
  <c r="K58" i="7"/>
  <c r="L58" i="7" s="1"/>
  <c r="K46" i="7"/>
  <c r="K37" i="7"/>
  <c r="K29" i="7"/>
  <c r="K30" i="7" s="1"/>
  <c r="K20" i="7"/>
  <c r="K21" i="7" s="1"/>
  <c r="L13" i="7"/>
  <c r="L12" i="7"/>
  <c r="L11" i="7"/>
  <c r="I72" i="7"/>
  <c r="H65" i="7"/>
  <c r="H58" i="7"/>
  <c r="I54" i="7"/>
  <c r="I50" i="7"/>
  <c r="H46" i="7"/>
  <c r="H37" i="7"/>
  <c r="H29" i="7"/>
  <c r="H20" i="7"/>
  <c r="I13" i="7"/>
  <c r="I12" i="7"/>
  <c r="EE31" i="7" l="1"/>
  <c r="AR73" i="7"/>
  <c r="AS38" i="7"/>
  <c r="CR31" i="7"/>
  <c r="H21" i="7"/>
  <c r="H30" i="7"/>
  <c r="I70" i="7"/>
  <c r="L70" i="7"/>
  <c r="I58" i="7"/>
  <c r="K31" i="7"/>
  <c r="K38" i="7" s="1"/>
  <c r="L21" i="7"/>
  <c r="K48" i="7"/>
  <c r="H48" i="7"/>
  <c r="EE38" i="7" l="1"/>
  <c r="CR38" i="7"/>
  <c r="CQ73" i="7"/>
  <c r="I21" i="7"/>
  <c r="H31" i="7"/>
  <c r="H38" i="7" s="1"/>
  <c r="K66" i="7"/>
  <c r="L66" i="7" s="1"/>
  <c r="L38" i="7"/>
  <c r="L31" i="7"/>
  <c r="H66" i="7"/>
  <c r="ED73" i="7" l="1"/>
  <c r="I31" i="7"/>
  <c r="K71" i="7"/>
  <c r="H71" i="7"/>
  <c r="H73" i="7" s="1"/>
  <c r="I66" i="7"/>
  <c r="L71" i="7" l="1"/>
  <c r="K73" i="7"/>
  <c r="I38" i="7"/>
  <c r="I71" i="7"/>
</calcChain>
</file>

<file path=xl/sharedStrings.xml><?xml version="1.0" encoding="utf-8"?>
<sst xmlns="http://schemas.openxmlformats.org/spreadsheetml/2006/main" count="357" uniqueCount="202">
  <si>
    <t>Sorszám</t>
  </si>
  <si>
    <t xml:space="preserve">C Í M R E N D </t>
  </si>
  <si>
    <t>K I A D Á S O K</t>
  </si>
  <si>
    <t>Munkaadókat terhelő járulékok és szociális hozzájárulási adó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</si>
  <si>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</si>
  <si>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</si>
  <si>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</si>
  <si>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</si>
  <si>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</si>
  <si>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</si>
  <si>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</si>
  <si>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</si>
  <si>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</si>
  <si>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</si>
  <si>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</si>
  <si>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</si>
  <si>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</si>
  <si>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</si>
  <si>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</si>
  <si>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</si>
  <si>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</si>
  <si>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</si>
  <si>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</si>
  <si>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</si>
  <si>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</si>
  <si>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</si>
  <si>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</si>
  <si>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</si>
  <si>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</si>
  <si>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</si>
  <si>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</si>
  <si>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</si>
  <si>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</si>
  <si>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</si>
  <si>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</si>
  <si>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</si>
  <si>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</si>
  <si>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</si>
  <si>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</si>
  <si>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</si>
  <si>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</si>
  <si>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</si>
  <si>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</si>
  <si>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</si>
  <si>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</si>
  <si>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K502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</si>
  <si>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</si>
  <si>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</si>
  <si>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</si>
  <si>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</si>
  <si>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</si>
  <si>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</si>
  <si>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</si>
  <si>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</si>
  <si>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</si>
  <si>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</si>
  <si>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</si>
  <si>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</si>
  <si>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</si>
  <si>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</si>
  <si>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</si>
  <si>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</si>
  <si>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</si>
  <si>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</si>
  <si>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</si>
  <si>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</si>
  <si>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</si>
  <si>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</si>
  <si>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</si>
  <si>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</si>
  <si>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</si>
  <si>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</si>
  <si>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</si>
  <si>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</si>
  <si>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</si>
  <si>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</si>
  <si>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</si>
  <si>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</si>
  <si>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</si>
  <si>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</si>
  <si>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</si>
  <si>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</si>
  <si>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</si>
  <si>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B63 (=B6)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</si>
  <si>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</si>
  <si>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</si>
  <si>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</si>
  <si>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</si>
  <si>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</si>
  <si>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</si>
  <si>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</si>
  <si>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</si>
  <si>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</si>
  <si>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</si>
  <si>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Működési célú támogatások államháztartáson belülről</t>
  </si>
  <si>
    <t>Foglalkoztatottak létszáma (fő)</t>
  </si>
  <si>
    <t>Király klub 
 Király utca 97.</t>
  </si>
  <si>
    <t>Átmeneti ellátás
 Peterdy utca 16.</t>
  </si>
  <si>
    <t>Tartós bentlakásos elhelyezés
 Peterdy utca 16.</t>
  </si>
  <si>
    <t>Nyugdíjasház
 Peterdy utca 16.</t>
  </si>
  <si>
    <t>Harmónia klub  
Dózsa György út 46.</t>
  </si>
  <si>
    <t>Nyugdíjasház 
Dózsa György út 46.</t>
  </si>
  <si>
    <t>1120-1</t>
  </si>
  <si>
    <t>1130-1</t>
  </si>
  <si>
    <t>1130-2</t>
  </si>
  <si>
    <t>1130</t>
  </si>
  <si>
    <t>1140-1</t>
  </si>
  <si>
    <t>1140-2</t>
  </si>
  <si>
    <t>1140</t>
  </si>
  <si>
    <t>1101=1110-1150</t>
  </si>
  <si>
    <t>Ifjúság - egészségügyi gondozás</t>
  </si>
  <si>
    <t>Gyermekek napközbeni ellátása összesen</t>
  </si>
  <si>
    <t>Felnőtt fogászat</t>
  </si>
  <si>
    <t>Gyermek fogászat</t>
  </si>
  <si>
    <t>Szájsebészet röntgen</t>
  </si>
  <si>
    <t>Egészségügyi Ellátás Összesen</t>
  </si>
  <si>
    <t>Bischitz Johanna Integrált 
Humán Szolgáltató Központ 
MINDÖSSZESEN</t>
  </si>
  <si>
    <t>Peterdy utca 16. 
Összesen</t>
  </si>
  <si>
    <t>Tartós Bentlakásos ellátás 
Dózsa György út 46.</t>
  </si>
  <si>
    <t>Szociális Ágazat 
Összesen</t>
  </si>
  <si>
    <t>Otthoni szakápolás 
Dózsa György út 46.</t>
  </si>
  <si>
    <t>1110</t>
  </si>
  <si>
    <t>1120-2</t>
  </si>
  <si>
    <t>1120-3</t>
  </si>
  <si>
    <t>1120-4</t>
  </si>
  <si>
    <t>Esély Családsegítő és Foglalkoztatási Tanácsadó Szolgálat összesen</t>
  </si>
  <si>
    <t>1140-3</t>
  </si>
  <si>
    <t>1150-1</t>
  </si>
  <si>
    <t>K513</t>
  </si>
  <si>
    <t>K89</t>
  </si>
  <si>
    <t>K9122</t>
  </si>
  <si>
    <t>B411</t>
  </si>
  <si>
    <t>B53</t>
  </si>
  <si>
    <t>Egyéb tárgyi eszközök értékesítése</t>
  </si>
  <si>
    <t>B74</t>
  </si>
  <si>
    <t>B75</t>
  </si>
  <si>
    <t>Lekötött bankbetétek megszüntetése</t>
  </si>
  <si>
    <t>1230-1</t>
  </si>
  <si>
    <t>1240</t>
  </si>
  <si>
    <t>1250</t>
  </si>
  <si>
    <t>K88</t>
  </si>
  <si>
    <t>Felhalmozási célú támogatások az Európai Uniónak</t>
  </si>
  <si>
    <t>Egyéb felhalmozási célú kiadások (14+…18)</t>
  </si>
  <si>
    <t>Felhalmozási kiadások összesen (12+13+19)</t>
  </si>
  <si>
    <t>Költségvetési kiadások mindösszesen (11+20)</t>
  </si>
  <si>
    <t>Finanszírozási kiadások (22+…+26)</t>
  </si>
  <si>
    <t>Kiadások mindösszesen (21+27)</t>
  </si>
  <si>
    <t>Termékek és szolgáltatások adói (32+…+34)</t>
  </si>
  <si>
    <t>Közhatalmi bevételek (31+35+36)</t>
  </si>
  <si>
    <t>Működési bevételek (38+…+46)</t>
  </si>
  <si>
    <t>Felhalmozási bevételek (48+49)</t>
  </si>
  <si>
    <t>Felhalmozási célú átvett pénzeszközök (52+53)</t>
  </si>
  <si>
    <t>Költségvetési bevételek összesen (29+30+37+47+50+51+54)</t>
  </si>
  <si>
    <t>Belföldi finanszírozás bevételei (56+57+58)</t>
  </si>
  <si>
    <t>Bevételek összesen (55+59)</t>
  </si>
  <si>
    <t>Nappali Klub 
Akácfa utca 61.</t>
  </si>
  <si>
    <t>Nappali klub
Peterdy utca 16.</t>
  </si>
  <si>
    <t>Nappali klub
 Dózsa György út 46.</t>
  </si>
  <si>
    <t>Háziorvosi Szolgálat (felnőtt és gyermek háziorvosi rendelők) telephelyei</t>
  </si>
  <si>
    <t>Háziorvosi ügyeleti ellátás (felnőtt és gyermek háziorvosi ügyelet) telephelyei</t>
  </si>
  <si>
    <t>Nappali klub
Dohány utca 22-24.</t>
  </si>
  <si>
    <t>Intézményi Üzemeltetési csoport
(Közoktatás élelmezés)</t>
  </si>
  <si>
    <t>1220</t>
  </si>
  <si>
    <t>ezer  Ft</t>
  </si>
  <si>
    <t>Központi irányítás
Nyár utca 7.</t>
  </si>
  <si>
    <t>Házi segítségnyújtás 
Dohány utca 22-24.</t>
  </si>
  <si>
    <t>Jelzőrendszeres házi segítségnyújtás                                      Dohány utca 22-24.</t>
  </si>
  <si>
    <t>Dohány utca 22-24. 
Összesen</t>
  </si>
  <si>
    <t>Dózsa György út 46. 
Összesen</t>
  </si>
  <si>
    <t xml:space="preserve">Lövölde tér 1.
Bölcsőde </t>
  </si>
  <si>
    <t xml:space="preserve">Városligeti fasor 39-41.
Bölcsőde </t>
  </si>
  <si>
    <t xml:space="preserve">Dob utca 23.
Bölcsőde </t>
  </si>
  <si>
    <t>1160-1170</t>
  </si>
  <si>
    <t>1210</t>
  </si>
  <si>
    <t>1190</t>
  </si>
  <si>
    <t xml:space="preserve"> Rózsa utca 3.
Karitatív Iroda</t>
  </si>
  <si>
    <t>Akácfa utca 61. 
Összesen</t>
  </si>
  <si>
    <t>Hosszú lejáratú hitelek, kölcsönök törlesztése pénzügyi vállalkozásnak</t>
  </si>
  <si>
    <t>Központi, irányító szervi támogatás folyósítása</t>
  </si>
  <si>
    <t>Pénzeszközök lekötött bankbetétként elhelyezése</t>
  </si>
  <si>
    <t>Készletértékesítés ellenértéke</t>
  </si>
  <si>
    <t>Kamatbevételek és más nyereségjellegű bevételek</t>
  </si>
  <si>
    <t>1140-4</t>
  </si>
  <si>
    <t>Varázsdoboz Játszóház Dob utca 27.</t>
  </si>
  <si>
    <t>Hutyra Ferenc utca 11-15.
Esély Családsegítő és Foglalkoztatási 
Tanácsadó Szolgálat</t>
  </si>
  <si>
    <t xml:space="preserve"> Kertész utca 20.
Család- és Gyermekjóléti Központ -
Szolgáltatási Centrum</t>
  </si>
  <si>
    <t>Garay utca 28.
Raktár</t>
  </si>
  <si>
    <t>Család- és nővédelmi egészségügyi gondozás
(Rottenbiller utca 27., Madách Imre utca 2-6.)</t>
  </si>
  <si>
    <t>Képzési - Fejlesztési Csoport és Projekt Iroda</t>
  </si>
  <si>
    <t>2021. évi 
előirányzat</t>
  </si>
  <si>
    <t xml:space="preserve">Budapest Főváros VII. Kerület Erzsébetváros Önkormányzata
szociális-egészségügyi intézményeinek telephelyenkénti bontásban 2022. évi tervezett  előirányzatai </t>
  </si>
  <si>
    <t>2022. évi 
előirányzat</t>
  </si>
  <si>
    <t>Index 
2022/2021.</t>
  </si>
  <si>
    <t>1180</t>
  </si>
  <si>
    <t xml:space="preserve"> </t>
  </si>
  <si>
    <t>1210-1</t>
  </si>
  <si>
    <t>1210-2</t>
  </si>
  <si>
    <t>1250-1</t>
  </si>
  <si>
    <t>Projekt Csoport - Pályázati feladatok</t>
  </si>
  <si>
    <t>1125</t>
  </si>
  <si>
    <t>Étkeztetési Munkacsoport
Akácfa utca 61.</t>
  </si>
  <si>
    <t>Étkeztetési Munkacsoport
Dózsa György út 70.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</si>
</sst>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82">
    <xf numFmtId="0" fontId="0" fillId="0" borderId="0" xfId="0"/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0" fontId="2" fillId="0" borderId="0" xfId="1" applyNumberFormat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7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0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1" fillId="0" borderId="39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10" fontId="1" fillId="0" borderId="4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30" xfId="0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vertical="center"/>
    </xf>
    <xf numFmtId="10" fontId="2" fillId="0" borderId="32" xfId="4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10" fontId="2" fillId="0" borderId="43" xfId="4" applyNumberFormat="1" applyFont="1" applyFill="1" applyBorder="1" applyAlignment="1">
      <alignment vertical="center"/>
    </xf>
    <xf numFmtId="0" fontId="2" fillId="0" borderId="24" xfId="0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vertical="center"/>
    </xf>
    <xf numFmtId="10" fontId="2" fillId="0" borderId="26" xfId="4" applyNumberFormat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vertical="center"/>
    </xf>
    <xf numFmtId="10" fontId="2" fillId="0" borderId="29" xfId="4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10" fontId="2" fillId="0" borderId="45" xfId="4" applyNumberFormat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1" fillId="0" borderId="33" xfId="0" applyFont="1" applyFill="1" applyBorder="1" applyAlignment="1">
      <alignment horizontal="center" vertical="center"/>
    </xf>
    <xf numFmtId="3" fontId="1" fillId="0" borderId="40" xfId="1" applyNumberFormat="1" applyFont="1" applyFill="1" applyBorder="1" applyAlignment="1">
      <alignment vertical="center"/>
    </xf>
    <xf numFmtId="3" fontId="1" fillId="0" borderId="34" xfId="1" applyNumberFormat="1" applyFont="1" applyFill="1" applyBorder="1" applyAlignment="1">
      <alignment vertical="center"/>
    </xf>
    <xf numFmtId="10" fontId="1" fillId="0" borderId="36" xfId="4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10" fontId="6" fillId="0" borderId="10" xfId="4" applyNumberFormat="1" applyFont="1" applyFill="1" applyBorder="1" applyAlignment="1">
      <alignment vertical="center"/>
    </xf>
    <xf numFmtId="0" fontId="6" fillId="0" borderId="7" xfId="1" applyFont="1" applyFill="1" applyBorder="1" applyAlignment="1">
      <alignment vertical="center"/>
    </xf>
    <xf numFmtId="2" fontId="2" fillId="0" borderId="25" xfId="1" applyNumberFormat="1" applyFont="1" applyFill="1" applyBorder="1" applyAlignment="1">
      <alignment vertical="center"/>
    </xf>
    <xf numFmtId="10" fontId="2" fillId="0" borderId="26" xfId="1" applyNumberFormat="1" applyFont="1" applyFill="1" applyBorder="1" applyAlignment="1">
      <alignment vertical="center"/>
    </xf>
    <xf numFmtId="10" fontId="2" fillId="0" borderId="29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10" fontId="2" fillId="0" borderId="32" xfId="1" applyNumberFormat="1" applyFont="1" applyFill="1" applyBorder="1" applyAlignment="1">
      <alignment vertical="center"/>
    </xf>
    <xf numFmtId="0" fontId="2" fillId="0" borderId="41" xfId="0" applyFont="1" applyFill="1" applyBorder="1" applyAlignment="1">
      <alignment horizontal="center" vertical="center"/>
    </xf>
    <xf numFmtId="10" fontId="2" fillId="0" borderId="43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10" xfId="1" applyNumberFormat="1" applyFont="1" applyFill="1" applyBorder="1" applyAlignment="1">
      <alignment vertical="center"/>
    </xf>
    <xf numFmtId="10" fontId="2" fillId="0" borderId="10" xfId="4" applyNumberFormat="1" applyFont="1" applyFill="1" applyBorder="1" applyAlignment="1">
      <alignment vertical="center"/>
    </xf>
    <xf numFmtId="10" fontId="1" fillId="0" borderId="36" xfId="1" applyNumberFormat="1" applyFont="1" applyFill="1" applyBorder="1" applyAlignment="1">
      <alignment vertical="center"/>
    </xf>
    <xf numFmtId="0" fontId="1" fillId="0" borderId="35" xfId="1" applyFont="1" applyFill="1" applyBorder="1" applyAlignment="1">
      <alignment vertical="center"/>
    </xf>
    <xf numFmtId="10" fontId="1" fillId="0" borderId="49" xfId="1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4" fontId="2" fillId="0" borderId="14" xfId="1" applyNumberFormat="1" applyFont="1" applyFill="1" applyBorder="1" applyAlignment="1">
      <alignment vertical="center"/>
    </xf>
    <xf numFmtId="10" fontId="2" fillId="0" borderId="13" xfId="1" applyNumberFormat="1" applyFont="1" applyFill="1" applyBorder="1" applyAlignment="1">
      <alignment vertical="center"/>
    </xf>
    <xf numFmtId="4" fontId="2" fillId="0" borderId="19" xfId="1" applyNumberFormat="1" applyFont="1" applyFill="1" applyBorder="1" applyAlignment="1">
      <alignment vertical="center"/>
    </xf>
    <xf numFmtId="4" fontId="2" fillId="0" borderId="50" xfId="1" applyNumberFormat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vertical="center"/>
    </xf>
    <xf numFmtId="10" fontId="1" fillId="0" borderId="13" xfId="1" applyNumberFormat="1" applyFont="1" applyFill="1" applyBorder="1" applyAlignment="1">
      <alignment vertical="center"/>
    </xf>
    <xf numFmtId="3" fontId="1" fillId="0" borderId="37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0" fontId="1" fillId="0" borderId="15" xfId="1" applyFont="1" applyFill="1" applyBorder="1" applyAlignment="1"/>
    <xf numFmtId="0" fontId="1" fillId="0" borderId="16" xfId="1" applyFont="1" applyFill="1" applyBorder="1" applyAlignment="1"/>
    <xf numFmtId="0" fontId="1" fillId="0" borderId="53" xfId="1" applyFont="1" applyFill="1" applyBorder="1" applyAlignment="1">
      <alignment vertical="center"/>
    </xf>
    <xf numFmtId="10" fontId="1" fillId="0" borderId="26" xfId="1" applyNumberFormat="1" applyFont="1" applyFill="1" applyBorder="1" applyAlignment="1">
      <alignment vertical="center"/>
    </xf>
    <xf numFmtId="10" fontId="1" fillId="0" borderId="51" xfId="1" applyNumberFormat="1" applyFont="1" applyFill="1" applyBorder="1" applyAlignment="1">
      <alignment vertical="center"/>
    </xf>
    <xf numFmtId="10" fontId="1" fillId="0" borderId="51" xfId="4" applyNumberFormat="1" applyFont="1" applyFill="1" applyBorder="1" applyAlignment="1">
      <alignment vertical="center"/>
    </xf>
    <xf numFmtId="10" fontId="1" fillId="0" borderId="8" xfId="4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0" fontId="1" fillId="0" borderId="16" xfId="1" applyFont="1" applyFill="1" applyBorder="1" applyAlignment="1">
      <alignment vertical="center"/>
    </xf>
    <xf numFmtId="0" fontId="1" fillId="0" borderId="19" xfId="1" applyFont="1" applyFill="1" applyBorder="1" applyAlignment="1"/>
    <xf numFmtId="0" fontId="1" fillId="0" borderId="14" xfId="1" applyFont="1" applyFill="1" applyBorder="1" applyAlignment="1"/>
    <xf numFmtId="0" fontId="1" fillId="0" borderId="1" xfId="1" applyFont="1" applyFill="1" applyBorder="1" applyAlignment="1">
      <alignment horizontal="center"/>
    </xf>
    <xf numFmtId="10" fontId="1" fillId="0" borderId="13" xfId="4" applyNumberFormat="1" applyFont="1" applyFill="1" applyBorder="1" applyAlignment="1">
      <alignment vertical="center"/>
    </xf>
    <xf numFmtId="0" fontId="1" fillId="0" borderId="57" xfId="0" applyFont="1" applyFill="1" applyBorder="1" applyAlignment="1">
      <alignment horizontal="center" vertical="center"/>
    </xf>
    <xf numFmtId="10" fontId="1" fillId="0" borderId="49" xfId="4" applyNumberFormat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10" fontId="1" fillId="0" borderId="29" xfId="1" applyNumberFormat="1" applyFont="1" applyFill="1" applyBorder="1" applyAlignment="1">
      <alignment vertical="center"/>
    </xf>
    <xf numFmtId="10" fontId="2" fillId="0" borderId="13" xfId="4" applyNumberFormat="1" applyFont="1" applyFill="1" applyBorder="1" applyAlignment="1">
      <alignment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10" fontId="1" fillId="0" borderId="38" xfId="1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0" fontId="2" fillId="0" borderId="46" xfId="1" applyFont="1" applyFill="1" applyBorder="1" applyAlignment="1">
      <alignment vertical="center"/>
    </xf>
    <xf numFmtId="0" fontId="2" fillId="0" borderId="60" xfId="0" applyFont="1" applyFill="1" applyBorder="1" applyAlignment="1">
      <alignment horizontal="center" vertical="center"/>
    </xf>
    <xf numFmtId="10" fontId="2" fillId="0" borderId="45" xfId="1" applyNumberFormat="1" applyFont="1" applyFill="1" applyBorder="1" applyAlignment="1">
      <alignment vertical="center"/>
    </xf>
    <xf numFmtId="0" fontId="2" fillId="0" borderId="6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10" fontId="1" fillId="0" borderId="21" xfId="4" applyNumberFormat="1" applyFont="1" applyFill="1" applyBorder="1" applyAlignment="1">
      <alignment vertical="center"/>
    </xf>
    <xf numFmtId="0" fontId="1" fillId="0" borderId="62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10" fontId="2" fillId="0" borderId="54" xfId="4" applyNumberFormat="1" applyFont="1" applyFill="1" applyBorder="1" applyAlignment="1">
      <alignment vertical="center"/>
    </xf>
    <xf numFmtId="10" fontId="2" fillId="0" borderId="55" xfId="4" applyNumberFormat="1" applyFont="1" applyFill="1" applyBorder="1" applyAlignment="1">
      <alignment vertical="center"/>
    </xf>
    <xf numFmtId="10" fontId="2" fillId="0" borderId="56" xfId="4" applyNumberFormat="1" applyFont="1" applyFill="1" applyBorder="1" applyAlignment="1">
      <alignment vertical="center"/>
    </xf>
    <xf numFmtId="10" fontId="2" fillId="0" borderId="54" xfId="1" applyNumberFormat="1" applyFont="1" applyFill="1" applyBorder="1" applyAlignment="1">
      <alignment vertical="center"/>
    </xf>
    <xf numFmtId="10" fontId="2" fillId="0" borderId="56" xfId="1" applyNumberFormat="1" applyFont="1" applyFill="1" applyBorder="1" applyAlignment="1">
      <alignment vertical="center"/>
    </xf>
    <xf numFmtId="10" fontId="2" fillId="0" borderId="55" xfId="1" applyNumberFormat="1" applyFont="1" applyFill="1" applyBorder="1" applyAlignment="1">
      <alignment vertical="center"/>
    </xf>
    <xf numFmtId="10" fontId="2" fillId="0" borderId="64" xfId="1" applyNumberFormat="1" applyFont="1" applyFill="1" applyBorder="1" applyAlignment="1">
      <alignment vertical="center"/>
    </xf>
    <xf numFmtId="0" fontId="1" fillId="0" borderId="39" xfId="0" applyFont="1" applyFill="1" applyBorder="1" applyAlignment="1">
      <alignment horizontal="center" vertical="center"/>
    </xf>
    <xf numFmtId="4" fontId="2" fillId="0" borderId="38" xfId="1" applyNumberFormat="1" applyFont="1" applyFill="1" applyBorder="1" applyAlignment="1">
      <alignment vertical="center"/>
    </xf>
    <xf numFmtId="0" fontId="1" fillId="0" borderId="65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0" fontId="2" fillId="0" borderId="46" xfId="0" applyFont="1" applyFill="1" applyBorder="1" applyAlignment="1">
      <alignment vertical="center" wrapText="1"/>
    </xf>
    <xf numFmtId="0" fontId="1" fillId="0" borderId="5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2" fillId="0" borderId="46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3" fontId="1" fillId="0" borderId="53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2" fillId="0" borderId="67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20" xfId="1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6" fillId="0" borderId="71" xfId="1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2" fillId="0" borderId="71" xfId="1" applyNumberFormat="1" applyFont="1" applyFill="1" applyBorder="1" applyAlignment="1">
      <alignment vertical="center"/>
    </xf>
    <xf numFmtId="3" fontId="2" fillId="0" borderId="73" xfId="1" applyNumberFormat="1" applyFont="1" applyFill="1" applyBorder="1" applyAlignment="1">
      <alignment vertical="center"/>
    </xf>
    <xf numFmtId="3" fontId="2" fillId="0" borderId="74" xfId="1" applyNumberFormat="1" applyFont="1" applyFill="1" applyBorder="1" applyAlignment="1">
      <alignment vertical="center"/>
    </xf>
    <xf numFmtId="3" fontId="1" fillId="0" borderId="75" xfId="1" applyNumberFormat="1" applyFont="1" applyFill="1" applyBorder="1" applyAlignment="1">
      <alignment vertical="center"/>
    </xf>
    <xf numFmtId="4" fontId="2" fillId="0" borderId="72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10" fontId="1" fillId="0" borderId="76" xfId="4" applyNumberFormat="1" applyFont="1" applyFill="1" applyBorder="1" applyAlignment="1">
      <alignment vertical="center"/>
    </xf>
    <xf numFmtId="10" fontId="6" fillId="0" borderId="77" xfId="4" applyNumberFormat="1" applyFont="1" applyFill="1" applyBorder="1" applyAlignment="1">
      <alignment vertical="center"/>
    </xf>
    <xf numFmtId="10" fontId="1" fillId="0" borderId="52" xfId="1" applyNumberFormat="1" applyFont="1" applyFill="1" applyBorder="1" applyAlignment="1">
      <alignment vertical="center"/>
    </xf>
    <xf numFmtId="10" fontId="2" fillId="0" borderId="77" xfId="1" applyNumberFormat="1" applyFont="1" applyFill="1" applyBorder="1" applyAlignment="1">
      <alignment vertical="center"/>
    </xf>
    <xf numFmtId="10" fontId="2" fillId="0" borderId="52" xfId="1" applyNumberFormat="1" applyFont="1" applyFill="1" applyBorder="1" applyAlignment="1">
      <alignment vertical="center"/>
    </xf>
    <xf numFmtId="10" fontId="2" fillId="0" borderId="63" xfId="1" applyNumberFormat="1" applyFont="1" applyFill="1" applyBorder="1" applyAlignment="1">
      <alignment vertical="center"/>
    </xf>
    <xf numFmtId="10" fontId="1" fillId="0" borderId="78" xfId="1" applyNumberFormat="1" applyFont="1" applyFill="1" applyBorder="1" applyAlignment="1">
      <alignment vertical="center"/>
    </xf>
    <xf numFmtId="10" fontId="1" fillId="0" borderId="76" xfId="1" applyNumberFormat="1" applyFont="1" applyFill="1" applyBorder="1" applyAlignment="1">
      <alignment vertical="center"/>
    </xf>
    <xf numFmtId="10" fontId="2" fillId="0" borderId="38" xfId="1" applyNumberFormat="1" applyFont="1" applyFill="1" applyBorder="1" applyAlignment="1">
      <alignment vertical="center"/>
    </xf>
    <xf numFmtId="0" fontId="2" fillId="0" borderId="79" xfId="0" applyFont="1" applyFill="1" applyBorder="1" applyAlignment="1">
      <alignment vertical="center" wrapText="1"/>
    </xf>
    <xf numFmtId="3" fontId="2" fillId="0" borderId="80" xfId="1" applyNumberFormat="1" applyFont="1" applyFill="1" applyBorder="1" applyAlignment="1">
      <alignment vertical="center"/>
    </xf>
    <xf numFmtId="3" fontId="2" fillId="0" borderId="81" xfId="1" applyNumberFormat="1" applyFont="1" applyFill="1" applyBorder="1" applyAlignment="1">
      <alignment vertical="center"/>
    </xf>
    <xf numFmtId="3" fontId="2" fillId="0" borderId="82" xfId="1" applyNumberFormat="1" applyFont="1" applyFill="1" applyBorder="1" applyAlignment="1">
      <alignment vertical="center"/>
    </xf>
    <xf numFmtId="3" fontId="6" fillId="0" borderId="83" xfId="1" applyNumberFormat="1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1" fillId="0" borderId="51" xfId="0" applyFont="1" applyFill="1" applyBorder="1" applyAlignment="1">
      <alignment vertical="center"/>
    </xf>
    <xf numFmtId="0" fontId="2" fillId="0" borderId="54" xfId="0" applyFont="1" applyFill="1" applyBorder="1" applyAlignment="1">
      <alignment vertical="center"/>
    </xf>
    <xf numFmtId="0" fontId="1" fillId="0" borderId="38" xfId="0" applyFont="1" applyFill="1" applyBorder="1" applyAlignment="1">
      <alignment vertical="center"/>
    </xf>
    <xf numFmtId="0" fontId="2" fillId="0" borderId="77" xfId="0" applyFont="1" applyFill="1" applyBorder="1" applyAlignment="1">
      <alignment vertical="center"/>
    </xf>
    <xf numFmtId="0" fontId="2" fillId="0" borderId="5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/>
    </xf>
    <xf numFmtId="0" fontId="2" fillId="0" borderId="52" xfId="0" applyFont="1" applyFill="1" applyBorder="1" applyAlignment="1">
      <alignment vertical="center"/>
    </xf>
    <xf numFmtId="0" fontId="1" fillId="0" borderId="78" xfId="0" applyFont="1" applyFill="1" applyBorder="1" applyAlignment="1">
      <alignment vertical="center"/>
    </xf>
    <xf numFmtId="0" fontId="1" fillId="0" borderId="76" xfId="0" applyFont="1" applyFill="1" applyBorder="1" applyAlignment="1">
      <alignment vertical="center"/>
    </xf>
    <xf numFmtId="0" fontId="2" fillId="0" borderId="38" xfId="1" applyFont="1" applyFill="1" applyBorder="1" applyAlignment="1">
      <alignment horizontal="left" vertical="center"/>
    </xf>
    <xf numFmtId="3" fontId="2" fillId="0" borderId="3" xfId="1" applyNumberFormat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/>
    </xf>
    <xf numFmtId="0" fontId="1" fillId="0" borderId="51" xfId="0" applyFont="1" applyFill="1" applyBorder="1" applyAlignment="1">
      <alignment vertical="center" wrapText="1"/>
    </xf>
    <xf numFmtId="4" fontId="2" fillId="0" borderId="37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horizontal="center" vertical="center"/>
    </xf>
    <xf numFmtId="3" fontId="1" fillId="0" borderId="39" xfId="4" applyNumberFormat="1" applyFont="1" applyFill="1" applyBorder="1" applyAlignment="1">
      <alignment vertical="center"/>
    </xf>
    <xf numFmtId="3" fontId="1" fillId="0" borderId="5" xfId="4" applyNumberFormat="1" applyFont="1" applyFill="1" applyBorder="1" applyAlignment="1">
      <alignment vertical="center"/>
    </xf>
    <xf numFmtId="3" fontId="2" fillId="0" borderId="80" xfId="4" applyNumberFormat="1" applyFont="1" applyFill="1" applyBorder="1" applyAlignment="1">
      <alignment vertical="center"/>
    </xf>
    <xf numFmtId="3" fontId="2" fillId="0" borderId="81" xfId="4" applyNumberFormat="1" applyFont="1" applyFill="1" applyBorder="1" applyAlignment="1">
      <alignment vertical="center"/>
    </xf>
    <xf numFmtId="3" fontId="2" fillId="0" borderId="82" xfId="4" applyNumberFormat="1" applyFont="1" applyFill="1" applyBorder="1" applyAlignment="1">
      <alignment vertical="center"/>
    </xf>
    <xf numFmtId="3" fontId="1" fillId="0" borderId="18" xfId="4" applyNumberFormat="1" applyFont="1" applyFill="1" applyBorder="1" applyAlignment="1">
      <alignment vertical="center"/>
    </xf>
    <xf numFmtId="3" fontId="6" fillId="0" borderId="83" xfId="4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83" xfId="1" applyNumberFormat="1" applyFont="1" applyFill="1" applyBorder="1" applyAlignment="1">
      <alignment vertical="center"/>
    </xf>
    <xf numFmtId="3" fontId="2" fillId="0" borderId="84" xfId="1" applyNumberFormat="1" applyFont="1" applyFill="1" applyBorder="1" applyAlignment="1">
      <alignment vertical="center"/>
    </xf>
    <xf numFmtId="3" fontId="2" fillId="0" borderId="85" xfId="1" applyNumberFormat="1" applyFont="1" applyFill="1" applyBorder="1" applyAlignment="1">
      <alignment vertical="center"/>
    </xf>
    <xf numFmtId="2" fontId="2" fillId="0" borderId="37" xfId="1" applyNumberFormat="1" applyFont="1" applyFill="1" applyBorder="1" applyAlignment="1">
      <alignment vertical="center"/>
    </xf>
    <xf numFmtId="2" fontId="2" fillId="0" borderId="14" xfId="1" applyNumberFormat="1" applyFont="1" applyFill="1" applyBorder="1" applyAlignment="1">
      <alignment vertical="center"/>
    </xf>
    <xf numFmtId="3" fontId="2" fillId="0" borderId="44" xfId="4" applyNumberFormat="1" applyFont="1" applyFill="1" applyBorder="1" applyAlignment="1">
      <alignment vertical="center"/>
    </xf>
    <xf numFmtId="3" fontId="1" fillId="0" borderId="16" xfId="4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2" fillId="0" borderId="4" xfId="1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center" vertical="center"/>
    </xf>
    <xf numFmtId="4" fontId="2" fillId="0" borderId="86" xfId="1" applyNumberFormat="1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1" applyFont="1" applyFill="1" applyBorder="1" applyAlignment="1">
      <alignment vertical="center"/>
    </xf>
    <xf numFmtId="0" fontId="1" fillId="0" borderId="8" xfId="1" applyFont="1" applyFill="1" applyBorder="1" applyAlignment="1">
      <alignment vertical="center"/>
    </xf>
    <xf numFmtId="0" fontId="2" fillId="0" borderId="67" xfId="1" applyFont="1" applyFill="1" applyBorder="1" applyAlignment="1">
      <alignment vertical="center"/>
    </xf>
    <xf numFmtId="0" fontId="2" fillId="0" borderId="68" xfId="1" applyFont="1" applyFill="1" applyBorder="1" applyAlignment="1">
      <alignment vertical="center"/>
    </xf>
    <xf numFmtId="0" fontId="2" fillId="0" borderId="69" xfId="1" applyFont="1" applyFill="1" applyBorder="1" applyAlignment="1">
      <alignment vertical="center"/>
    </xf>
    <xf numFmtId="0" fontId="1" fillId="0" borderId="66" xfId="1" applyFont="1" applyFill="1" applyBorder="1" applyAlignment="1">
      <alignment vertical="center"/>
    </xf>
    <xf numFmtId="0" fontId="1" fillId="0" borderId="20" xfId="1" applyFont="1" applyFill="1" applyBorder="1" applyAlignment="1">
      <alignment vertical="center"/>
    </xf>
    <xf numFmtId="0" fontId="1" fillId="0" borderId="70" xfId="1" applyFont="1" applyFill="1" applyBorder="1" applyAlignment="1">
      <alignment vertical="center"/>
    </xf>
    <xf numFmtId="0" fontId="6" fillId="0" borderId="71" xfId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44" fontId="1" fillId="0" borderId="5" xfId="5" applyFont="1" applyFill="1" applyBorder="1" applyAlignment="1">
      <alignment horizontal="center" vertical="center"/>
    </xf>
    <xf numFmtId="44" fontId="1" fillId="0" borderId="4" xfId="5" applyFont="1" applyFill="1" applyBorder="1" applyAlignment="1">
      <alignment horizontal="center" vertical="center"/>
    </xf>
    <xf numFmtId="44" fontId="1" fillId="0" borderId="2" xfId="5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18" xfId="2" applyFont="1" applyFill="1" applyBorder="1" applyAlignment="1">
      <alignment horizontal="center" vertical="center" wrapText="1"/>
    </xf>
    <xf numFmtId="0" fontId="1" fillId="0" borderId="37" xfId="2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3" xfId="2" applyNumberFormat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wrapText="1"/>
    </xf>
    <xf numFmtId="0" fontId="2" fillId="0" borderId="8" xfId="1" applyFont="1" applyFill="1" applyBorder="1" applyAlignment="1">
      <alignment wrapText="1"/>
    </xf>
    <xf numFmtId="0" fontId="2" fillId="0" borderId="19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1" fillId="0" borderId="1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0" fontId="1" fillId="0" borderId="72" xfId="2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3" fontId="2" fillId="0" borderId="65" xfId="1" applyNumberFormat="1" applyFont="1" applyFill="1" applyBorder="1" applyAlignment="1">
      <alignment horizontal="center" vertical="center"/>
    </xf>
    <xf numFmtId="3" fontId="2" fillId="0" borderId="51" xfId="1" applyNumberFormat="1" applyFont="1" applyFill="1" applyBorder="1" applyAlignment="1">
      <alignment horizontal="center" vertical="center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F240"/>
  <sheetViews>
    <sheetView tabSelected="1" view="pageBreakPreview" zoomScale="70" zoomScaleNormal="70" zoomScaleSheetLayoutView="70" workbookViewId="0">
      <pane xSplit="3" ySplit="9" topLeftCell="DT10" activePane="bottomRight" state="frozen"/>
      <selection pane="topRight" activeCell="C1" sqref="C1"/>
      <selection pane="bottomLeft" activeCell="A10" sqref="A10"/>
      <selection pane="bottomRight" activeCell="X14" sqref="X14"/>
    </sheetView>
  </sheetViews>
  <sheetFormatPr defaultColWidth="14.42578125" defaultRowHeight="15.75" x14ac:dyDescent="0.25"/>
  <cols>
    <col min="1" max="1" width="11.85546875" style="76" bestFit="1" customWidth="1"/>
    <col min="2" max="2" width="14.140625" style="76" customWidth="1"/>
    <col min="3" max="3" width="107.7109375" style="77" customWidth="1"/>
    <col min="4" max="6" width="19.5703125" style="73" customWidth="1"/>
    <col min="7" max="8" width="19.5703125" style="75" customWidth="1"/>
    <col min="9" max="9" width="19.5703125" style="73" customWidth="1"/>
    <col min="10" max="11" width="19.5703125" style="75" customWidth="1"/>
    <col min="12" max="12" width="19.5703125" style="73" customWidth="1"/>
    <col min="13" max="14" width="19.5703125" style="75" customWidth="1"/>
    <col min="15" max="15" width="19.5703125" style="73" customWidth="1"/>
    <col min="16" max="17" width="19.5703125" style="75" customWidth="1"/>
    <col min="18" max="18" width="19.5703125" style="73" customWidth="1"/>
    <col min="19" max="20" width="19.5703125" style="75" customWidth="1"/>
    <col min="21" max="21" width="19.5703125" style="73" customWidth="1"/>
    <col min="22" max="23" width="19.5703125" style="75" customWidth="1"/>
    <col min="24" max="24" width="19.5703125" style="73" customWidth="1"/>
    <col min="25" max="26" width="19.5703125" style="75" customWidth="1"/>
    <col min="27" max="27" width="19.5703125" style="73" customWidth="1"/>
    <col min="28" max="29" width="19.5703125" style="75" customWidth="1"/>
    <col min="30" max="30" width="19.5703125" style="73" customWidth="1"/>
    <col min="31" max="32" width="19.5703125" style="75" customWidth="1"/>
    <col min="33" max="39" width="19.5703125" style="73" customWidth="1"/>
    <col min="40" max="41" width="19.5703125" style="75" customWidth="1"/>
    <col min="42" max="135" width="19.5703125" style="73" customWidth="1"/>
    <col min="136" max="16384" width="14.42578125" style="75"/>
  </cols>
  <sheetData>
    <row r="1" spans="1:136" s="1" customFormat="1" x14ac:dyDescent="0.25">
      <c r="C1" s="2"/>
    </row>
    <row r="2" spans="1:136" s="1" customFormat="1" ht="45" customHeight="1" x14ac:dyDescent="0.25">
      <c r="A2" s="264" t="s">
        <v>190</v>
      </c>
      <c r="B2" s="264"/>
      <c r="C2" s="264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</row>
    <row r="3" spans="1:136" s="1" customFormat="1" ht="24.75" customHeight="1" x14ac:dyDescent="0.25">
      <c r="A3" s="6"/>
      <c r="B3" s="6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</row>
    <row r="4" spans="1:136" s="1" customFormat="1" ht="16.5" thickBot="1" x14ac:dyDescent="0.3">
      <c r="C4" s="2"/>
      <c r="D4" s="7"/>
      <c r="E4" s="7"/>
      <c r="F4" s="4"/>
      <c r="I4" s="4"/>
      <c r="L4" s="4" t="s">
        <v>163</v>
      </c>
      <c r="O4" s="4"/>
      <c r="R4" s="4"/>
      <c r="U4" s="4" t="s">
        <v>7</v>
      </c>
      <c r="X4" s="3"/>
      <c r="AA4" s="4"/>
      <c r="AD4" s="4" t="s">
        <v>7</v>
      </c>
      <c r="AG4" s="4"/>
      <c r="AH4" s="7"/>
      <c r="AI4" s="7"/>
      <c r="AJ4" s="7"/>
      <c r="AK4" s="7"/>
      <c r="AL4" s="7"/>
      <c r="AM4" s="3" t="s">
        <v>7</v>
      </c>
      <c r="AP4" s="4"/>
      <c r="AQ4" s="7"/>
      <c r="AR4" s="7"/>
      <c r="AS4" s="7"/>
      <c r="AT4" s="7"/>
      <c r="AU4" s="7"/>
      <c r="AV4" s="4" t="s">
        <v>7</v>
      </c>
      <c r="AW4" s="7"/>
      <c r="AX4" s="7"/>
      <c r="AY4" s="4"/>
      <c r="AZ4" s="7"/>
      <c r="BA4" s="7"/>
      <c r="BB4" s="4"/>
      <c r="BC4" s="7"/>
      <c r="BD4" s="7"/>
      <c r="BE4" s="4" t="s">
        <v>7</v>
      </c>
      <c r="BF4" s="7"/>
      <c r="BG4" s="7"/>
      <c r="BH4" s="7"/>
      <c r="BI4" s="7"/>
      <c r="BJ4" s="7"/>
      <c r="BK4" s="4"/>
      <c r="BL4" s="4"/>
      <c r="BM4" s="4"/>
      <c r="BN4" s="4" t="s">
        <v>7</v>
      </c>
      <c r="BO4" s="7"/>
      <c r="BP4" s="7"/>
      <c r="BQ4" s="4"/>
      <c r="BR4" s="7"/>
      <c r="BS4" s="7"/>
      <c r="BT4" s="4"/>
      <c r="BU4" s="7"/>
      <c r="BV4" s="7"/>
      <c r="BW4" s="4" t="s">
        <v>7</v>
      </c>
      <c r="BX4" s="7"/>
      <c r="BY4" s="7"/>
      <c r="BZ4" s="4"/>
      <c r="CA4" s="7"/>
      <c r="CB4" s="7"/>
      <c r="CC4" s="7"/>
      <c r="CD4" s="7"/>
      <c r="CE4" s="7"/>
      <c r="CF4" s="4" t="s">
        <v>7</v>
      </c>
      <c r="CG4" s="7"/>
      <c r="CH4" s="7"/>
      <c r="CI4" s="4"/>
      <c r="CJ4" s="7"/>
      <c r="CK4" s="7"/>
      <c r="CL4" s="3"/>
      <c r="CM4" s="7"/>
      <c r="CN4" s="7"/>
      <c r="CO4" s="3" t="s">
        <v>7</v>
      </c>
      <c r="CP4" s="7"/>
      <c r="CQ4" s="7"/>
      <c r="CR4" s="4"/>
      <c r="CS4" s="7"/>
      <c r="CT4" s="7"/>
      <c r="CU4" s="4"/>
      <c r="CV4" s="7"/>
      <c r="CW4" s="7"/>
      <c r="CX4" s="4" t="s">
        <v>7</v>
      </c>
      <c r="CY4" s="7"/>
      <c r="CZ4" s="7"/>
      <c r="DA4" s="4"/>
      <c r="DB4" s="7"/>
      <c r="DC4" s="7"/>
      <c r="DD4" s="4"/>
      <c r="DE4" s="7"/>
      <c r="DF4" s="7"/>
      <c r="DG4" s="4" t="s">
        <v>7</v>
      </c>
      <c r="DH4" s="7"/>
      <c r="DI4" s="7"/>
      <c r="DJ4" s="4"/>
      <c r="DK4" s="7"/>
      <c r="DL4" s="7"/>
      <c r="DM4" s="3"/>
      <c r="DN4" s="7"/>
      <c r="DO4" s="7"/>
      <c r="DP4" s="4" t="s">
        <v>7</v>
      </c>
      <c r="DQ4" s="4"/>
      <c r="DR4" s="4"/>
      <c r="DS4" s="4"/>
      <c r="DT4" s="7"/>
      <c r="DU4" s="7"/>
      <c r="DV4" s="4"/>
      <c r="DW4" s="4"/>
      <c r="DX4" s="4"/>
      <c r="DY4" s="4" t="s">
        <v>7</v>
      </c>
      <c r="DZ4" s="4"/>
      <c r="EA4" s="4"/>
      <c r="EB4" s="4"/>
      <c r="EC4" s="7"/>
      <c r="ED4" s="7"/>
      <c r="EE4" s="4" t="s">
        <v>7</v>
      </c>
    </row>
    <row r="5" spans="1:136" s="8" customFormat="1" ht="16.5" thickBot="1" x14ac:dyDescent="0.3">
      <c r="A5" s="239" t="s">
        <v>0</v>
      </c>
      <c r="B5" s="277" t="s">
        <v>90</v>
      </c>
      <c r="C5" s="266" t="s">
        <v>1</v>
      </c>
      <c r="D5" s="225" t="s">
        <v>121</v>
      </c>
      <c r="E5" s="226"/>
      <c r="F5" s="227"/>
      <c r="G5" s="225"/>
      <c r="H5" s="226"/>
      <c r="I5" s="227"/>
      <c r="J5" s="226"/>
      <c r="K5" s="226"/>
      <c r="L5" s="227"/>
      <c r="M5" s="225"/>
      <c r="N5" s="226"/>
      <c r="O5" s="227"/>
      <c r="P5" s="225" t="s">
        <v>102</v>
      </c>
      <c r="Q5" s="226"/>
      <c r="R5" s="227"/>
      <c r="S5" s="225" t="s">
        <v>122</v>
      </c>
      <c r="T5" s="226"/>
      <c r="U5" s="227"/>
      <c r="V5" s="225" t="s">
        <v>122</v>
      </c>
      <c r="W5" s="226"/>
      <c r="X5" s="226"/>
      <c r="Y5" s="225" t="s">
        <v>122</v>
      </c>
      <c r="Z5" s="226"/>
      <c r="AA5" s="227"/>
      <c r="AB5" s="228" t="s">
        <v>122</v>
      </c>
      <c r="AC5" s="228"/>
      <c r="AD5" s="229"/>
      <c r="AE5" s="230" t="s">
        <v>123</v>
      </c>
      <c r="AF5" s="228"/>
      <c r="AG5" s="229"/>
      <c r="AH5" s="230" t="s">
        <v>123</v>
      </c>
      <c r="AI5" s="228"/>
      <c r="AJ5" s="229"/>
      <c r="AK5" s="230" t="s">
        <v>123</v>
      </c>
      <c r="AL5" s="228"/>
      <c r="AM5" s="229"/>
      <c r="AN5" s="230" t="s">
        <v>123</v>
      </c>
      <c r="AO5" s="228"/>
      <c r="AP5" s="229"/>
      <c r="AQ5" s="230" t="s">
        <v>123</v>
      </c>
      <c r="AR5" s="228"/>
      <c r="AS5" s="229"/>
      <c r="AT5" s="225" t="s">
        <v>124</v>
      </c>
      <c r="AU5" s="226"/>
      <c r="AV5" s="227"/>
      <c r="AW5" s="225" t="s">
        <v>124</v>
      </c>
      <c r="AX5" s="226"/>
      <c r="AY5" s="227"/>
      <c r="AZ5" s="225" t="s">
        <v>124</v>
      </c>
      <c r="BA5" s="226"/>
      <c r="BB5" s="227"/>
      <c r="BC5" s="225" t="s">
        <v>124</v>
      </c>
      <c r="BD5" s="226"/>
      <c r="BE5" s="227"/>
      <c r="BF5" s="225" t="s">
        <v>124</v>
      </c>
      <c r="BG5" s="226"/>
      <c r="BH5" s="227"/>
      <c r="BI5" s="225" t="s">
        <v>124</v>
      </c>
      <c r="BJ5" s="226"/>
      <c r="BK5" s="227"/>
      <c r="BL5" s="225" t="s">
        <v>199</v>
      </c>
      <c r="BM5" s="231"/>
      <c r="BN5" s="232"/>
      <c r="BO5" s="225" t="s">
        <v>103</v>
      </c>
      <c r="BP5" s="226"/>
      <c r="BQ5" s="227"/>
      <c r="BR5" s="225" t="s">
        <v>104</v>
      </c>
      <c r="BS5" s="226"/>
      <c r="BT5" s="227"/>
      <c r="BU5" s="225" t="s">
        <v>105</v>
      </c>
      <c r="BV5" s="226"/>
      <c r="BW5" s="227"/>
      <c r="BX5" s="225" t="s">
        <v>106</v>
      </c>
      <c r="BY5" s="226"/>
      <c r="BZ5" s="227"/>
      <c r="CA5" s="225" t="s">
        <v>107</v>
      </c>
      <c r="CB5" s="226"/>
      <c r="CC5" s="227"/>
      <c r="CD5" s="225" t="s">
        <v>126</v>
      </c>
      <c r="CE5" s="226"/>
      <c r="CF5" s="227"/>
      <c r="CG5" s="225" t="s">
        <v>182</v>
      </c>
      <c r="CH5" s="226"/>
      <c r="CI5" s="227"/>
      <c r="CJ5" s="225" t="s">
        <v>108</v>
      </c>
      <c r="CK5" s="226"/>
      <c r="CL5" s="227"/>
      <c r="CM5" s="225" t="s">
        <v>127</v>
      </c>
      <c r="CN5" s="226"/>
      <c r="CO5" s="227"/>
      <c r="CP5" s="225" t="s">
        <v>109</v>
      </c>
      <c r="CQ5" s="226"/>
      <c r="CR5" s="227"/>
      <c r="CS5" s="225" t="s">
        <v>172</v>
      </c>
      <c r="CT5" s="226"/>
      <c r="CU5" s="227"/>
      <c r="CV5" s="225" t="s">
        <v>193</v>
      </c>
      <c r="CW5" s="226"/>
      <c r="CX5" s="227"/>
      <c r="CY5" s="225" t="s">
        <v>174</v>
      </c>
      <c r="CZ5" s="226"/>
      <c r="DA5" s="227"/>
      <c r="DB5" s="225" t="s">
        <v>195</v>
      </c>
      <c r="DC5" s="226"/>
      <c r="DD5" s="227"/>
      <c r="DE5" s="225" t="s">
        <v>173</v>
      </c>
      <c r="DF5" s="226"/>
      <c r="DG5" s="227"/>
      <c r="DH5" s="225" t="s">
        <v>196</v>
      </c>
      <c r="DI5" s="226"/>
      <c r="DJ5" s="227"/>
      <c r="DK5" s="225" t="s">
        <v>162</v>
      </c>
      <c r="DL5" s="226"/>
      <c r="DM5" s="227"/>
      <c r="DN5" s="261"/>
      <c r="DO5" s="262"/>
      <c r="DP5" s="263"/>
      <c r="DQ5" s="225" t="s">
        <v>137</v>
      </c>
      <c r="DR5" s="226"/>
      <c r="DS5" s="227"/>
      <c r="DT5" s="225" t="s">
        <v>138</v>
      </c>
      <c r="DU5" s="226"/>
      <c r="DV5" s="227"/>
      <c r="DW5" s="225" t="s">
        <v>139</v>
      </c>
      <c r="DX5" s="226"/>
      <c r="DY5" s="227"/>
      <c r="DZ5" s="225" t="s">
        <v>197</v>
      </c>
      <c r="EA5" s="226"/>
      <c r="EB5" s="227"/>
      <c r="EC5" s="225"/>
      <c r="ED5" s="226"/>
      <c r="EE5" s="227"/>
    </row>
    <row r="6" spans="1:136" s="1" customFormat="1" ht="13.5" customHeight="1" x14ac:dyDescent="0.25">
      <c r="A6" s="265"/>
      <c r="B6" s="278"/>
      <c r="C6" s="267"/>
      <c r="D6" s="239" t="s">
        <v>164</v>
      </c>
      <c r="E6" s="251"/>
      <c r="F6" s="252"/>
      <c r="G6" s="240" t="s">
        <v>155</v>
      </c>
      <c r="H6" s="251"/>
      <c r="I6" s="252"/>
      <c r="J6" s="239" t="s">
        <v>200</v>
      </c>
      <c r="K6" s="251"/>
      <c r="L6" s="252"/>
      <c r="M6" s="239" t="s">
        <v>176</v>
      </c>
      <c r="N6" s="251"/>
      <c r="O6" s="252"/>
      <c r="P6" s="239" t="s">
        <v>96</v>
      </c>
      <c r="Q6" s="251"/>
      <c r="R6" s="252"/>
      <c r="S6" s="239" t="s">
        <v>160</v>
      </c>
      <c r="T6" s="251"/>
      <c r="U6" s="252"/>
      <c r="V6" s="239" t="s">
        <v>165</v>
      </c>
      <c r="W6" s="240"/>
      <c r="X6" s="240"/>
      <c r="Y6" s="239" t="s">
        <v>166</v>
      </c>
      <c r="Z6" s="240"/>
      <c r="AA6" s="241"/>
      <c r="AB6" s="240" t="s">
        <v>167</v>
      </c>
      <c r="AC6" s="240"/>
      <c r="AD6" s="241"/>
      <c r="AE6" s="239" t="s">
        <v>97</v>
      </c>
      <c r="AF6" s="251"/>
      <c r="AG6" s="252"/>
      <c r="AH6" s="240" t="s">
        <v>156</v>
      </c>
      <c r="AI6" s="251"/>
      <c r="AJ6" s="252"/>
      <c r="AK6" s="239" t="s">
        <v>98</v>
      </c>
      <c r="AL6" s="240"/>
      <c r="AM6" s="241"/>
      <c r="AN6" s="239" t="s">
        <v>99</v>
      </c>
      <c r="AO6" s="251"/>
      <c r="AP6" s="252"/>
      <c r="AQ6" s="240" t="s">
        <v>117</v>
      </c>
      <c r="AR6" s="251"/>
      <c r="AS6" s="252"/>
      <c r="AT6" s="239" t="s">
        <v>120</v>
      </c>
      <c r="AU6" s="251"/>
      <c r="AV6" s="252"/>
      <c r="AW6" s="240" t="s">
        <v>100</v>
      </c>
      <c r="AX6" s="251"/>
      <c r="AY6" s="252"/>
      <c r="AZ6" s="239" t="s">
        <v>157</v>
      </c>
      <c r="BA6" s="251"/>
      <c r="BB6" s="252"/>
      <c r="BC6" s="239" t="s">
        <v>118</v>
      </c>
      <c r="BD6" s="251"/>
      <c r="BE6" s="252"/>
      <c r="BF6" s="240" t="s">
        <v>101</v>
      </c>
      <c r="BG6" s="251"/>
      <c r="BH6" s="252"/>
      <c r="BI6" s="239" t="s">
        <v>168</v>
      </c>
      <c r="BJ6" s="251"/>
      <c r="BK6" s="252"/>
      <c r="BL6" s="239" t="s">
        <v>201</v>
      </c>
      <c r="BM6" s="270"/>
      <c r="BN6" s="271"/>
      <c r="BO6" s="239" t="s">
        <v>184</v>
      </c>
      <c r="BP6" s="251"/>
      <c r="BQ6" s="252"/>
      <c r="BR6" s="245" t="s">
        <v>185</v>
      </c>
      <c r="BS6" s="246"/>
      <c r="BT6" s="247"/>
      <c r="BU6" s="239" t="s">
        <v>125</v>
      </c>
      <c r="BV6" s="251"/>
      <c r="BW6" s="252"/>
      <c r="BX6" s="245" t="s">
        <v>171</v>
      </c>
      <c r="BY6" s="256"/>
      <c r="BZ6" s="257"/>
      <c r="CA6" s="245" t="s">
        <v>169</v>
      </c>
      <c r="CB6" s="256"/>
      <c r="CC6" s="257"/>
      <c r="CD6" s="245" t="s">
        <v>170</v>
      </c>
      <c r="CE6" s="256"/>
      <c r="CF6" s="257"/>
      <c r="CG6" s="245" t="s">
        <v>183</v>
      </c>
      <c r="CH6" s="256"/>
      <c r="CI6" s="257"/>
      <c r="CJ6" s="269" t="s">
        <v>111</v>
      </c>
      <c r="CK6" s="256"/>
      <c r="CL6" s="257"/>
      <c r="CM6" s="239" t="s">
        <v>186</v>
      </c>
      <c r="CN6" s="251"/>
      <c r="CO6" s="252"/>
      <c r="CP6" s="239" t="s">
        <v>119</v>
      </c>
      <c r="CQ6" s="240"/>
      <c r="CR6" s="241"/>
      <c r="CS6" s="245" t="s">
        <v>158</v>
      </c>
      <c r="CT6" s="246"/>
      <c r="CU6" s="247"/>
      <c r="CV6" s="245" t="s">
        <v>159</v>
      </c>
      <c r="CW6" s="246"/>
      <c r="CX6" s="247"/>
      <c r="CY6" s="245" t="s">
        <v>110</v>
      </c>
      <c r="CZ6" s="246"/>
      <c r="DA6" s="247"/>
      <c r="DB6" s="245" t="s">
        <v>113</v>
      </c>
      <c r="DC6" s="246"/>
      <c r="DD6" s="247"/>
      <c r="DE6" s="245" t="s">
        <v>114</v>
      </c>
      <c r="DF6" s="246"/>
      <c r="DG6" s="247"/>
      <c r="DH6" s="245" t="s">
        <v>112</v>
      </c>
      <c r="DI6" s="246"/>
      <c r="DJ6" s="247"/>
      <c r="DK6" s="245" t="s">
        <v>187</v>
      </c>
      <c r="DL6" s="246"/>
      <c r="DM6" s="247"/>
      <c r="DN6" s="245" t="s">
        <v>115</v>
      </c>
      <c r="DO6" s="246"/>
      <c r="DP6" s="247"/>
      <c r="DQ6" s="245" t="s">
        <v>175</v>
      </c>
      <c r="DR6" s="246"/>
      <c r="DS6" s="247"/>
      <c r="DT6" s="239" t="s">
        <v>161</v>
      </c>
      <c r="DU6" s="251"/>
      <c r="DV6" s="252"/>
      <c r="DW6" s="245" t="s">
        <v>188</v>
      </c>
      <c r="DX6" s="246"/>
      <c r="DY6" s="247"/>
      <c r="DZ6" s="245" t="s">
        <v>198</v>
      </c>
      <c r="EA6" s="246"/>
      <c r="EB6" s="247"/>
      <c r="EC6" s="245" t="s">
        <v>116</v>
      </c>
      <c r="ED6" s="246"/>
      <c r="EE6" s="247"/>
    </row>
    <row r="7" spans="1:136" s="1" customFormat="1" ht="67.5" customHeight="1" thickBot="1" x14ac:dyDescent="0.3">
      <c r="A7" s="265"/>
      <c r="B7" s="278"/>
      <c r="C7" s="267"/>
      <c r="D7" s="253"/>
      <c r="E7" s="254"/>
      <c r="F7" s="255"/>
      <c r="G7" s="254"/>
      <c r="H7" s="254"/>
      <c r="I7" s="255"/>
      <c r="J7" s="253"/>
      <c r="K7" s="254"/>
      <c r="L7" s="255"/>
      <c r="M7" s="253"/>
      <c r="N7" s="254"/>
      <c r="O7" s="255"/>
      <c r="P7" s="253"/>
      <c r="Q7" s="254"/>
      <c r="R7" s="255"/>
      <c r="S7" s="253"/>
      <c r="T7" s="254"/>
      <c r="U7" s="255"/>
      <c r="V7" s="242"/>
      <c r="W7" s="243"/>
      <c r="X7" s="243"/>
      <c r="Y7" s="242"/>
      <c r="Z7" s="243"/>
      <c r="AA7" s="244"/>
      <c r="AB7" s="243"/>
      <c r="AC7" s="243"/>
      <c r="AD7" s="244"/>
      <c r="AE7" s="253"/>
      <c r="AF7" s="254"/>
      <c r="AG7" s="255"/>
      <c r="AH7" s="254"/>
      <c r="AI7" s="254"/>
      <c r="AJ7" s="255"/>
      <c r="AK7" s="242"/>
      <c r="AL7" s="243"/>
      <c r="AM7" s="244"/>
      <c r="AN7" s="253"/>
      <c r="AO7" s="254"/>
      <c r="AP7" s="255"/>
      <c r="AQ7" s="254"/>
      <c r="AR7" s="254"/>
      <c r="AS7" s="255"/>
      <c r="AT7" s="253"/>
      <c r="AU7" s="254"/>
      <c r="AV7" s="255"/>
      <c r="AW7" s="254"/>
      <c r="AX7" s="254"/>
      <c r="AY7" s="255"/>
      <c r="AZ7" s="253"/>
      <c r="BA7" s="254"/>
      <c r="BB7" s="255"/>
      <c r="BC7" s="253"/>
      <c r="BD7" s="254"/>
      <c r="BE7" s="255"/>
      <c r="BF7" s="254"/>
      <c r="BG7" s="254"/>
      <c r="BH7" s="255"/>
      <c r="BI7" s="253"/>
      <c r="BJ7" s="254"/>
      <c r="BK7" s="255"/>
      <c r="BL7" s="272"/>
      <c r="BM7" s="273"/>
      <c r="BN7" s="274"/>
      <c r="BO7" s="253"/>
      <c r="BP7" s="254"/>
      <c r="BQ7" s="255"/>
      <c r="BR7" s="248"/>
      <c r="BS7" s="249"/>
      <c r="BT7" s="250"/>
      <c r="BU7" s="253"/>
      <c r="BV7" s="254"/>
      <c r="BW7" s="255"/>
      <c r="BX7" s="258"/>
      <c r="BY7" s="259"/>
      <c r="BZ7" s="260"/>
      <c r="CA7" s="258"/>
      <c r="CB7" s="259"/>
      <c r="CC7" s="260"/>
      <c r="CD7" s="258"/>
      <c r="CE7" s="259"/>
      <c r="CF7" s="260"/>
      <c r="CG7" s="258"/>
      <c r="CH7" s="259"/>
      <c r="CI7" s="260"/>
      <c r="CJ7" s="258"/>
      <c r="CK7" s="259"/>
      <c r="CL7" s="260"/>
      <c r="CM7" s="253"/>
      <c r="CN7" s="254"/>
      <c r="CO7" s="255"/>
      <c r="CP7" s="242"/>
      <c r="CQ7" s="243"/>
      <c r="CR7" s="244"/>
      <c r="CS7" s="248"/>
      <c r="CT7" s="249"/>
      <c r="CU7" s="250"/>
      <c r="CV7" s="248"/>
      <c r="CW7" s="249"/>
      <c r="CX7" s="250"/>
      <c r="CY7" s="248"/>
      <c r="CZ7" s="249"/>
      <c r="DA7" s="250"/>
      <c r="DB7" s="248"/>
      <c r="DC7" s="249"/>
      <c r="DD7" s="250"/>
      <c r="DE7" s="248"/>
      <c r="DF7" s="249"/>
      <c r="DG7" s="250"/>
      <c r="DH7" s="248"/>
      <c r="DI7" s="249"/>
      <c r="DJ7" s="250"/>
      <c r="DK7" s="248"/>
      <c r="DL7" s="249"/>
      <c r="DM7" s="250"/>
      <c r="DN7" s="248"/>
      <c r="DO7" s="249"/>
      <c r="DP7" s="250"/>
      <c r="DQ7" s="248"/>
      <c r="DR7" s="249"/>
      <c r="DS7" s="250"/>
      <c r="DT7" s="253"/>
      <c r="DU7" s="254"/>
      <c r="DV7" s="255"/>
      <c r="DW7" s="248"/>
      <c r="DX7" s="249"/>
      <c r="DY7" s="250"/>
      <c r="DZ7" s="248"/>
      <c r="EA7" s="249"/>
      <c r="EB7" s="250"/>
      <c r="EC7" s="248"/>
      <c r="ED7" s="249"/>
      <c r="EE7" s="250"/>
    </row>
    <row r="8" spans="1:136" s="9" customFormat="1" ht="20.25" customHeight="1" x14ac:dyDescent="0.25">
      <c r="A8" s="265"/>
      <c r="B8" s="278"/>
      <c r="C8" s="267"/>
      <c r="D8" s="233" t="s">
        <v>189</v>
      </c>
      <c r="E8" s="235" t="s">
        <v>191</v>
      </c>
      <c r="F8" s="237" t="s">
        <v>192</v>
      </c>
      <c r="G8" s="233" t="s">
        <v>189</v>
      </c>
      <c r="H8" s="235" t="s">
        <v>191</v>
      </c>
      <c r="I8" s="237" t="s">
        <v>192</v>
      </c>
      <c r="J8" s="233" t="s">
        <v>189</v>
      </c>
      <c r="K8" s="235" t="s">
        <v>191</v>
      </c>
      <c r="L8" s="237" t="s">
        <v>192</v>
      </c>
      <c r="M8" s="233" t="s">
        <v>189</v>
      </c>
      <c r="N8" s="235" t="s">
        <v>191</v>
      </c>
      <c r="O8" s="237" t="s">
        <v>192</v>
      </c>
      <c r="P8" s="233" t="s">
        <v>189</v>
      </c>
      <c r="Q8" s="235" t="s">
        <v>191</v>
      </c>
      <c r="R8" s="237" t="s">
        <v>192</v>
      </c>
      <c r="S8" s="233" t="s">
        <v>189</v>
      </c>
      <c r="T8" s="235" t="s">
        <v>191</v>
      </c>
      <c r="U8" s="237" t="s">
        <v>192</v>
      </c>
      <c r="V8" s="233" t="s">
        <v>189</v>
      </c>
      <c r="W8" s="235" t="s">
        <v>191</v>
      </c>
      <c r="X8" s="237" t="s">
        <v>192</v>
      </c>
      <c r="Y8" s="233" t="s">
        <v>189</v>
      </c>
      <c r="Z8" s="235" t="s">
        <v>191</v>
      </c>
      <c r="AA8" s="237" t="s">
        <v>192</v>
      </c>
      <c r="AB8" s="233" t="s">
        <v>189</v>
      </c>
      <c r="AC8" s="235" t="s">
        <v>191</v>
      </c>
      <c r="AD8" s="237" t="s">
        <v>192</v>
      </c>
      <c r="AE8" s="233" t="s">
        <v>189</v>
      </c>
      <c r="AF8" s="235" t="s">
        <v>191</v>
      </c>
      <c r="AG8" s="237" t="s">
        <v>192</v>
      </c>
      <c r="AH8" s="233" t="s">
        <v>189</v>
      </c>
      <c r="AI8" s="235" t="s">
        <v>191</v>
      </c>
      <c r="AJ8" s="237" t="s">
        <v>192</v>
      </c>
      <c r="AK8" s="233" t="s">
        <v>189</v>
      </c>
      <c r="AL8" s="235" t="s">
        <v>191</v>
      </c>
      <c r="AM8" s="237" t="s">
        <v>192</v>
      </c>
      <c r="AN8" s="233" t="s">
        <v>189</v>
      </c>
      <c r="AO8" s="235" t="s">
        <v>191</v>
      </c>
      <c r="AP8" s="237" t="s">
        <v>192</v>
      </c>
      <c r="AQ8" s="233" t="s">
        <v>189</v>
      </c>
      <c r="AR8" s="235" t="s">
        <v>191</v>
      </c>
      <c r="AS8" s="237" t="s">
        <v>192</v>
      </c>
      <c r="AT8" s="233" t="s">
        <v>189</v>
      </c>
      <c r="AU8" s="235" t="s">
        <v>191</v>
      </c>
      <c r="AV8" s="237" t="s">
        <v>192</v>
      </c>
      <c r="AW8" s="233" t="s">
        <v>189</v>
      </c>
      <c r="AX8" s="235" t="s">
        <v>191</v>
      </c>
      <c r="AY8" s="237" t="s">
        <v>192</v>
      </c>
      <c r="AZ8" s="233" t="s">
        <v>189</v>
      </c>
      <c r="BA8" s="235" t="s">
        <v>191</v>
      </c>
      <c r="BB8" s="237" t="s">
        <v>192</v>
      </c>
      <c r="BC8" s="233" t="s">
        <v>189</v>
      </c>
      <c r="BD8" s="235" t="s">
        <v>191</v>
      </c>
      <c r="BE8" s="237" t="s">
        <v>192</v>
      </c>
      <c r="BF8" s="233" t="s">
        <v>189</v>
      </c>
      <c r="BG8" s="235" t="s">
        <v>191</v>
      </c>
      <c r="BH8" s="237" t="s">
        <v>192</v>
      </c>
      <c r="BI8" s="233" t="s">
        <v>189</v>
      </c>
      <c r="BJ8" s="235" t="s">
        <v>191</v>
      </c>
      <c r="BK8" s="237" t="s">
        <v>192</v>
      </c>
      <c r="BL8" s="233" t="s">
        <v>189</v>
      </c>
      <c r="BM8" s="275" t="s">
        <v>191</v>
      </c>
      <c r="BN8" s="237" t="s">
        <v>192</v>
      </c>
      <c r="BO8" s="233" t="s">
        <v>189</v>
      </c>
      <c r="BP8" s="235" t="s">
        <v>191</v>
      </c>
      <c r="BQ8" s="237" t="s">
        <v>192</v>
      </c>
      <c r="BR8" s="233" t="s">
        <v>189</v>
      </c>
      <c r="BS8" s="235" t="s">
        <v>191</v>
      </c>
      <c r="BT8" s="237" t="s">
        <v>192</v>
      </c>
      <c r="BU8" s="233" t="s">
        <v>189</v>
      </c>
      <c r="BV8" s="235" t="s">
        <v>191</v>
      </c>
      <c r="BW8" s="237" t="s">
        <v>192</v>
      </c>
      <c r="BX8" s="233" t="s">
        <v>189</v>
      </c>
      <c r="BY8" s="235" t="s">
        <v>191</v>
      </c>
      <c r="BZ8" s="237" t="s">
        <v>192</v>
      </c>
      <c r="CA8" s="233" t="s">
        <v>189</v>
      </c>
      <c r="CB8" s="235" t="s">
        <v>191</v>
      </c>
      <c r="CC8" s="237" t="s">
        <v>192</v>
      </c>
      <c r="CD8" s="233" t="s">
        <v>189</v>
      </c>
      <c r="CE8" s="235" t="s">
        <v>191</v>
      </c>
      <c r="CF8" s="237" t="s">
        <v>192</v>
      </c>
      <c r="CG8" s="233" t="s">
        <v>189</v>
      </c>
      <c r="CH8" s="235" t="s">
        <v>191</v>
      </c>
      <c r="CI8" s="237" t="s">
        <v>192</v>
      </c>
      <c r="CJ8" s="233" t="s">
        <v>189</v>
      </c>
      <c r="CK8" s="235" t="s">
        <v>191</v>
      </c>
      <c r="CL8" s="237" t="s">
        <v>192</v>
      </c>
      <c r="CM8" s="233" t="s">
        <v>189</v>
      </c>
      <c r="CN8" s="235" t="s">
        <v>191</v>
      </c>
      <c r="CO8" s="237" t="s">
        <v>192</v>
      </c>
      <c r="CP8" s="233" t="s">
        <v>189</v>
      </c>
      <c r="CQ8" s="235" t="s">
        <v>191</v>
      </c>
      <c r="CR8" s="237" t="s">
        <v>192</v>
      </c>
      <c r="CS8" s="233" t="s">
        <v>189</v>
      </c>
      <c r="CT8" s="235" t="s">
        <v>191</v>
      </c>
      <c r="CU8" s="237" t="s">
        <v>192</v>
      </c>
      <c r="CV8" s="233" t="s">
        <v>189</v>
      </c>
      <c r="CW8" s="235" t="s">
        <v>191</v>
      </c>
      <c r="CX8" s="237" t="s">
        <v>192</v>
      </c>
      <c r="CY8" s="233" t="s">
        <v>189</v>
      </c>
      <c r="CZ8" s="235" t="s">
        <v>191</v>
      </c>
      <c r="DA8" s="237" t="s">
        <v>192</v>
      </c>
      <c r="DB8" s="233" t="s">
        <v>189</v>
      </c>
      <c r="DC8" s="235" t="s">
        <v>191</v>
      </c>
      <c r="DD8" s="237" t="s">
        <v>192</v>
      </c>
      <c r="DE8" s="233" t="s">
        <v>189</v>
      </c>
      <c r="DF8" s="235" t="s">
        <v>191</v>
      </c>
      <c r="DG8" s="237" t="s">
        <v>192</v>
      </c>
      <c r="DH8" s="233" t="s">
        <v>189</v>
      </c>
      <c r="DI8" s="235" t="s">
        <v>191</v>
      </c>
      <c r="DJ8" s="237" t="s">
        <v>192</v>
      </c>
      <c r="DK8" s="233" t="s">
        <v>189</v>
      </c>
      <c r="DL8" s="235" t="s">
        <v>191</v>
      </c>
      <c r="DM8" s="237" t="s">
        <v>192</v>
      </c>
      <c r="DN8" s="233" t="s">
        <v>189</v>
      </c>
      <c r="DO8" s="235" t="s">
        <v>191</v>
      </c>
      <c r="DP8" s="237" t="s">
        <v>192</v>
      </c>
      <c r="DQ8" s="233" t="s">
        <v>189</v>
      </c>
      <c r="DR8" s="235" t="s">
        <v>191</v>
      </c>
      <c r="DS8" s="237" t="s">
        <v>192</v>
      </c>
      <c r="DT8" s="233" t="s">
        <v>189</v>
      </c>
      <c r="DU8" s="235" t="s">
        <v>191</v>
      </c>
      <c r="DV8" s="237" t="s">
        <v>192</v>
      </c>
      <c r="DW8" s="233" t="s">
        <v>189</v>
      </c>
      <c r="DX8" s="235" t="s">
        <v>191</v>
      </c>
      <c r="DY8" s="237" t="s">
        <v>192</v>
      </c>
      <c r="DZ8" s="233" t="s">
        <v>189</v>
      </c>
      <c r="EA8" s="235" t="s">
        <v>191</v>
      </c>
      <c r="EB8" s="237" t="s">
        <v>192</v>
      </c>
      <c r="EC8" s="233" t="s">
        <v>189</v>
      </c>
      <c r="ED8" s="235" t="s">
        <v>191</v>
      </c>
      <c r="EE8" s="237" t="s">
        <v>192</v>
      </c>
    </row>
    <row r="9" spans="1:136" s="10" customFormat="1" ht="42.75" customHeight="1" thickBot="1" x14ac:dyDescent="0.3">
      <c r="A9" s="242"/>
      <c r="B9" s="279"/>
      <c r="C9" s="268"/>
      <c r="D9" s="234"/>
      <c r="E9" s="236"/>
      <c r="F9" s="238"/>
      <c r="G9" s="234"/>
      <c r="H9" s="236"/>
      <c r="I9" s="238"/>
      <c r="J9" s="234"/>
      <c r="K9" s="236"/>
      <c r="L9" s="238"/>
      <c r="M9" s="234"/>
      <c r="N9" s="236"/>
      <c r="O9" s="238"/>
      <c r="P9" s="234"/>
      <c r="Q9" s="236"/>
      <c r="R9" s="238"/>
      <c r="S9" s="234"/>
      <c r="T9" s="236"/>
      <c r="U9" s="238"/>
      <c r="V9" s="234"/>
      <c r="W9" s="236"/>
      <c r="X9" s="238"/>
      <c r="Y9" s="234"/>
      <c r="Z9" s="236"/>
      <c r="AA9" s="238"/>
      <c r="AB9" s="234"/>
      <c r="AC9" s="236"/>
      <c r="AD9" s="238"/>
      <c r="AE9" s="234"/>
      <c r="AF9" s="236"/>
      <c r="AG9" s="238"/>
      <c r="AH9" s="234"/>
      <c r="AI9" s="236"/>
      <c r="AJ9" s="238"/>
      <c r="AK9" s="234"/>
      <c r="AL9" s="236"/>
      <c r="AM9" s="238"/>
      <c r="AN9" s="234"/>
      <c r="AO9" s="236"/>
      <c r="AP9" s="238"/>
      <c r="AQ9" s="234"/>
      <c r="AR9" s="236"/>
      <c r="AS9" s="238"/>
      <c r="AT9" s="234"/>
      <c r="AU9" s="236"/>
      <c r="AV9" s="238"/>
      <c r="AW9" s="234"/>
      <c r="AX9" s="236"/>
      <c r="AY9" s="238"/>
      <c r="AZ9" s="234"/>
      <c r="BA9" s="236"/>
      <c r="BB9" s="238"/>
      <c r="BC9" s="234"/>
      <c r="BD9" s="236"/>
      <c r="BE9" s="238"/>
      <c r="BF9" s="234"/>
      <c r="BG9" s="236"/>
      <c r="BH9" s="238"/>
      <c r="BI9" s="234"/>
      <c r="BJ9" s="236"/>
      <c r="BK9" s="238"/>
      <c r="BL9" s="234"/>
      <c r="BM9" s="276"/>
      <c r="BN9" s="238"/>
      <c r="BO9" s="234"/>
      <c r="BP9" s="236"/>
      <c r="BQ9" s="238"/>
      <c r="BR9" s="234"/>
      <c r="BS9" s="236"/>
      <c r="BT9" s="238"/>
      <c r="BU9" s="234"/>
      <c r="BV9" s="236"/>
      <c r="BW9" s="238"/>
      <c r="BX9" s="234"/>
      <c r="BY9" s="236"/>
      <c r="BZ9" s="238"/>
      <c r="CA9" s="234"/>
      <c r="CB9" s="236"/>
      <c r="CC9" s="238"/>
      <c r="CD9" s="234"/>
      <c r="CE9" s="236"/>
      <c r="CF9" s="238"/>
      <c r="CG9" s="234"/>
      <c r="CH9" s="236"/>
      <c r="CI9" s="238"/>
      <c r="CJ9" s="234"/>
      <c r="CK9" s="236"/>
      <c r="CL9" s="238"/>
      <c r="CM9" s="234"/>
      <c r="CN9" s="236"/>
      <c r="CO9" s="238"/>
      <c r="CP9" s="234"/>
      <c r="CQ9" s="236"/>
      <c r="CR9" s="238"/>
      <c r="CS9" s="234"/>
      <c r="CT9" s="236"/>
      <c r="CU9" s="238"/>
      <c r="CV9" s="234"/>
      <c r="CW9" s="236"/>
      <c r="CX9" s="238"/>
      <c r="CY9" s="234"/>
      <c r="CZ9" s="236"/>
      <c r="DA9" s="238"/>
      <c r="DB9" s="234"/>
      <c r="DC9" s="236"/>
      <c r="DD9" s="238"/>
      <c r="DE9" s="234"/>
      <c r="DF9" s="236"/>
      <c r="DG9" s="238"/>
      <c r="DH9" s="234"/>
      <c r="DI9" s="236"/>
      <c r="DJ9" s="238"/>
      <c r="DK9" s="234"/>
      <c r="DL9" s="236"/>
      <c r="DM9" s="238"/>
      <c r="DN9" s="234"/>
      <c r="DO9" s="236"/>
      <c r="DP9" s="238"/>
      <c r="DQ9" s="234"/>
      <c r="DR9" s="236"/>
      <c r="DS9" s="238"/>
      <c r="DT9" s="234"/>
      <c r="DU9" s="236"/>
      <c r="DV9" s="238"/>
      <c r="DW9" s="234"/>
      <c r="DX9" s="236"/>
      <c r="DY9" s="238"/>
      <c r="DZ9" s="234"/>
      <c r="EA9" s="236"/>
      <c r="EB9" s="238"/>
      <c r="EC9" s="234"/>
      <c r="ED9" s="236"/>
      <c r="EE9" s="238"/>
    </row>
    <row r="10" spans="1:136" s="9" customFormat="1" ht="16.5" thickBot="1" x14ac:dyDescent="0.3">
      <c r="A10" s="82"/>
      <c r="B10" s="83"/>
      <c r="C10" s="186" t="s">
        <v>2</v>
      </c>
      <c r="D10" s="15">
        <v>1</v>
      </c>
      <c r="E10" s="11">
        <v>2</v>
      </c>
      <c r="F10" s="12">
        <v>3</v>
      </c>
      <c r="G10" s="11">
        <v>4</v>
      </c>
      <c r="H10" s="11">
        <v>5</v>
      </c>
      <c r="I10" s="12">
        <v>6</v>
      </c>
      <c r="J10" s="13">
        <v>7</v>
      </c>
      <c r="K10" s="185">
        <v>8</v>
      </c>
      <c r="L10" s="14">
        <v>9</v>
      </c>
      <c r="M10" s="15">
        <v>10</v>
      </c>
      <c r="N10" s="15">
        <v>11</v>
      </c>
      <c r="O10" s="12">
        <v>12</v>
      </c>
      <c r="P10" s="209">
        <v>13</v>
      </c>
      <c r="Q10" s="13">
        <v>14</v>
      </c>
      <c r="R10" s="14">
        <v>15</v>
      </c>
      <c r="S10" s="11">
        <v>16</v>
      </c>
      <c r="T10" s="11">
        <v>17</v>
      </c>
      <c r="U10" s="12">
        <v>18</v>
      </c>
      <c r="V10" s="13">
        <v>19</v>
      </c>
      <c r="W10" s="13">
        <v>20</v>
      </c>
      <c r="X10" s="14">
        <v>21</v>
      </c>
      <c r="Y10" s="15">
        <v>22</v>
      </c>
      <c r="Z10" s="11">
        <v>23</v>
      </c>
      <c r="AA10" s="12">
        <v>24</v>
      </c>
      <c r="AB10" s="11">
        <v>25</v>
      </c>
      <c r="AC10" s="11">
        <v>26</v>
      </c>
      <c r="AD10" s="12">
        <v>27</v>
      </c>
      <c r="AE10" s="11">
        <v>28</v>
      </c>
      <c r="AF10" s="11">
        <v>29</v>
      </c>
      <c r="AG10" s="12">
        <v>30</v>
      </c>
      <c r="AH10" s="16">
        <v>31</v>
      </c>
      <c r="AI10" s="16">
        <v>32</v>
      </c>
      <c r="AJ10" s="14">
        <v>33</v>
      </c>
      <c r="AK10" s="11">
        <v>34</v>
      </c>
      <c r="AL10" s="11">
        <v>35</v>
      </c>
      <c r="AM10" s="12">
        <v>36</v>
      </c>
      <c r="AN10" s="15">
        <v>37</v>
      </c>
      <c r="AO10" s="15">
        <v>38</v>
      </c>
      <c r="AP10" s="12">
        <v>39</v>
      </c>
      <c r="AQ10" s="16">
        <v>40</v>
      </c>
      <c r="AR10" s="16">
        <v>41</v>
      </c>
      <c r="AS10" s="14">
        <v>42</v>
      </c>
      <c r="AT10" s="16">
        <v>43</v>
      </c>
      <c r="AU10" s="16">
        <v>44</v>
      </c>
      <c r="AV10" s="14">
        <v>45</v>
      </c>
      <c r="AW10" s="16">
        <v>46</v>
      </c>
      <c r="AX10" s="16">
        <v>47</v>
      </c>
      <c r="AY10" s="14">
        <v>48</v>
      </c>
      <c r="AZ10" s="16">
        <v>49</v>
      </c>
      <c r="BA10" s="16">
        <v>50</v>
      </c>
      <c r="BB10" s="14">
        <v>51</v>
      </c>
      <c r="BC10" s="16">
        <v>52</v>
      </c>
      <c r="BD10" s="16">
        <v>53</v>
      </c>
      <c r="BE10" s="281">
        <v>54</v>
      </c>
      <c r="BF10" s="16">
        <v>55</v>
      </c>
      <c r="BG10" s="16">
        <v>56</v>
      </c>
      <c r="BH10" s="14">
        <v>57</v>
      </c>
      <c r="BI10" s="16">
        <v>58</v>
      </c>
      <c r="BJ10" s="16">
        <v>59</v>
      </c>
      <c r="BK10" s="14">
        <v>60</v>
      </c>
      <c r="BL10" s="189">
        <v>61</v>
      </c>
      <c r="BM10" s="185">
        <v>62</v>
      </c>
      <c r="BN10" s="208">
        <v>63</v>
      </c>
      <c r="BO10" s="13">
        <v>64</v>
      </c>
      <c r="BP10" s="185">
        <v>65</v>
      </c>
      <c r="BQ10" s="14">
        <v>66</v>
      </c>
      <c r="BR10" s="16">
        <v>67</v>
      </c>
      <c r="BS10" s="185">
        <v>68</v>
      </c>
      <c r="BT10" s="13">
        <v>69</v>
      </c>
      <c r="BU10" s="209">
        <v>70</v>
      </c>
      <c r="BV10" s="13">
        <v>71</v>
      </c>
      <c r="BW10" s="14">
        <v>72</v>
      </c>
      <c r="BX10" s="16">
        <v>73</v>
      </c>
      <c r="BY10" s="16">
        <v>74</v>
      </c>
      <c r="BZ10" s="280">
        <v>75</v>
      </c>
      <c r="CA10" s="209">
        <v>76</v>
      </c>
      <c r="CB10" s="185">
        <v>77</v>
      </c>
      <c r="CC10" s="14">
        <v>78</v>
      </c>
      <c r="CD10" s="16">
        <v>79</v>
      </c>
      <c r="CE10" s="16">
        <v>80</v>
      </c>
      <c r="CF10" s="280">
        <v>81</v>
      </c>
      <c r="CG10" s="209">
        <v>82</v>
      </c>
      <c r="CH10" s="185">
        <v>83</v>
      </c>
      <c r="CI10" s="14">
        <v>84</v>
      </c>
      <c r="CJ10" s="16">
        <v>85</v>
      </c>
      <c r="CK10" s="16">
        <v>86</v>
      </c>
      <c r="CL10" s="281">
        <v>87</v>
      </c>
      <c r="CM10" s="13">
        <v>88</v>
      </c>
      <c r="CN10" s="185">
        <v>89</v>
      </c>
      <c r="CO10" s="14">
        <v>90</v>
      </c>
      <c r="CP10" s="16">
        <v>91</v>
      </c>
      <c r="CQ10" s="16">
        <v>92</v>
      </c>
      <c r="CR10" s="280">
        <v>93</v>
      </c>
      <c r="CS10" s="209">
        <v>94</v>
      </c>
      <c r="CT10" s="185">
        <v>95</v>
      </c>
      <c r="CU10" s="14">
        <v>96</v>
      </c>
      <c r="CV10" s="16">
        <v>97</v>
      </c>
      <c r="CW10" s="16">
        <v>98</v>
      </c>
      <c r="CX10" s="280">
        <v>99</v>
      </c>
      <c r="CY10" s="209">
        <v>100</v>
      </c>
      <c r="CZ10" s="13">
        <v>101</v>
      </c>
      <c r="DA10" s="14">
        <v>102</v>
      </c>
      <c r="DB10" s="16">
        <v>103</v>
      </c>
      <c r="DC10" s="185">
        <v>104</v>
      </c>
      <c r="DD10" s="13">
        <v>105</v>
      </c>
      <c r="DE10" s="209">
        <v>106</v>
      </c>
      <c r="DF10" s="185">
        <v>107</v>
      </c>
      <c r="DG10" s="14">
        <v>108</v>
      </c>
      <c r="DH10" s="209">
        <v>109</v>
      </c>
      <c r="DI10" s="16">
        <v>110</v>
      </c>
      <c r="DJ10" s="280">
        <v>111</v>
      </c>
      <c r="DK10" s="209">
        <v>112</v>
      </c>
      <c r="DL10" s="185">
        <v>113</v>
      </c>
      <c r="DM10" s="14">
        <v>114</v>
      </c>
      <c r="DN10" s="16">
        <v>115</v>
      </c>
      <c r="DO10" s="16">
        <v>116</v>
      </c>
      <c r="DP10" s="280">
        <v>117</v>
      </c>
      <c r="DQ10" s="209">
        <v>118</v>
      </c>
      <c r="DR10" s="13">
        <v>119</v>
      </c>
      <c r="DS10" s="14">
        <v>120</v>
      </c>
      <c r="DT10" s="16">
        <v>121</v>
      </c>
      <c r="DU10" s="185">
        <v>122</v>
      </c>
      <c r="DV10" s="13">
        <v>123</v>
      </c>
      <c r="DW10" s="209">
        <v>124</v>
      </c>
      <c r="DX10" s="185">
        <v>125</v>
      </c>
      <c r="DY10" s="14">
        <v>126</v>
      </c>
      <c r="DZ10" s="16">
        <v>127</v>
      </c>
      <c r="EA10" s="185">
        <v>128</v>
      </c>
      <c r="EB10" s="14">
        <v>129</v>
      </c>
      <c r="EC10" s="16">
        <v>130</v>
      </c>
      <c r="ED10" s="185">
        <v>131</v>
      </c>
      <c r="EE10" s="12">
        <v>132</v>
      </c>
    </row>
    <row r="11" spans="1:136" s="84" customFormat="1" ht="16.5" thickBot="1" x14ac:dyDescent="0.3">
      <c r="A11" s="213">
        <v>1</v>
      </c>
      <c r="B11" s="124" t="s">
        <v>40</v>
      </c>
      <c r="C11" s="187" t="s">
        <v>8</v>
      </c>
      <c r="D11" s="145">
        <v>136214</v>
      </c>
      <c r="E11" s="18">
        <v>171549</v>
      </c>
      <c r="F11" s="87">
        <f>E11/D11</f>
        <v>1.2594079903680973</v>
      </c>
      <c r="G11" s="18">
        <v>12235</v>
      </c>
      <c r="H11" s="18"/>
      <c r="I11" s="87">
        <f>H11/G11</f>
        <v>0</v>
      </c>
      <c r="J11" s="18">
        <v>29073</v>
      </c>
      <c r="K11" s="18"/>
      <c r="L11" s="87">
        <f>K11/J11</f>
        <v>0</v>
      </c>
      <c r="M11" s="18">
        <f>G11+J11</f>
        <v>41308</v>
      </c>
      <c r="N11" s="18">
        <f>H11+K11</f>
        <v>0</v>
      </c>
      <c r="O11" s="87">
        <f>N11/M11</f>
        <v>0</v>
      </c>
      <c r="P11" s="18">
        <v>17088</v>
      </c>
      <c r="Q11" s="18">
        <v>33409</v>
      </c>
      <c r="R11" s="87">
        <f>Q11/P11</f>
        <v>1.9551147003745319</v>
      </c>
      <c r="S11" s="18">
        <v>6916</v>
      </c>
      <c r="T11" s="18">
        <v>9881</v>
      </c>
      <c r="U11" s="87">
        <f t="shared" ref="U11:U72" si="0">T11/S11</f>
        <v>1.4287160208212839</v>
      </c>
      <c r="V11" s="18">
        <v>68949</v>
      </c>
      <c r="W11" s="18">
        <v>87303</v>
      </c>
      <c r="X11" s="87">
        <f>W11/V11</f>
        <v>1.2661967541226125</v>
      </c>
      <c r="Y11" s="18">
        <v>3801</v>
      </c>
      <c r="Z11" s="18">
        <v>4611</v>
      </c>
      <c r="AA11" s="87">
        <f>Z11/Y11</f>
        <v>1.2131018153117601</v>
      </c>
      <c r="AB11" s="18">
        <f>S11+V11+Y11</f>
        <v>79666</v>
      </c>
      <c r="AC11" s="18">
        <f>T11+W11+Z11</f>
        <v>101795</v>
      </c>
      <c r="AD11" s="86">
        <f t="shared" ref="AD11:AD13" si="1">AC11/AB11</f>
        <v>1.2777721989305351</v>
      </c>
      <c r="AE11" s="18">
        <v>1976</v>
      </c>
      <c r="AF11" s="18">
        <v>2516</v>
      </c>
      <c r="AG11" s="87">
        <f>AF11/AE11</f>
        <v>1.2732793522267207</v>
      </c>
      <c r="AH11" s="18">
        <v>8909</v>
      </c>
      <c r="AI11" s="18">
        <v>11344</v>
      </c>
      <c r="AJ11" s="87">
        <f>AI11/AH11</f>
        <v>1.2733191155011785</v>
      </c>
      <c r="AK11" s="18">
        <v>65696</v>
      </c>
      <c r="AL11" s="18">
        <v>86622</v>
      </c>
      <c r="AM11" s="87">
        <f>AL11/AK11</f>
        <v>1.3185277642474427</v>
      </c>
      <c r="AN11" s="18">
        <v>10</v>
      </c>
      <c r="AO11" s="18">
        <v>10</v>
      </c>
      <c r="AP11" s="87">
        <f t="shared" ref="AP11:AP71" si="2">AO11/AN11</f>
        <v>1</v>
      </c>
      <c r="AQ11" s="18">
        <f>AE11+AH11+AK11+AN11</f>
        <v>76591</v>
      </c>
      <c r="AR11" s="18">
        <f>AF11+AI11+AL11+AO11</f>
        <v>100492</v>
      </c>
      <c r="AS11" s="87">
        <f>AR11/AQ11</f>
        <v>1.3120601637268086</v>
      </c>
      <c r="AT11" s="18">
        <v>16337</v>
      </c>
      <c r="AU11" s="18">
        <v>25176</v>
      </c>
      <c r="AV11" s="87">
        <f>AU11/AT11</f>
        <v>1.541041806941299</v>
      </c>
      <c r="AW11" s="18">
        <v>5370</v>
      </c>
      <c r="AX11" s="18">
        <v>7157</v>
      </c>
      <c r="AY11" s="87">
        <f>AX11/AW11</f>
        <v>1.3327746741154562</v>
      </c>
      <c r="AZ11" s="18">
        <v>8812</v>
      </c>
      <c r="BA11" s="18">
        <v>11250</v>
      </c>
      <c r="BB11" s="87">
        <f>BA11/AZ11</f>
        <v>1.2766681797548798</v>
      </c>
      <c r="BC11" s="18">
        <v>133786</v>
      </c>
      <c r="BD11" s="18">
        <v>165562</v>
      </c>
      <c r="BE11" s="87">
        <f>BD11/BC11</f>
        <v>1.2375136411881662</v>
      </c>
      <c r="BF11" s="18">
        <v>7</v>
      </c>
      <c r="BG11" s="18">
        <v>7</v>
      </c>
      <c r="BH11" s="87">
        <f t="shared" ref="BH11:BH71" si="3">BG11/BF11</f>
        <v>1</v>
      </c>
      <c r="BI11" s="18">
        <f>AT11+AW11+AZ11+BC11+BF11</f>
        <v>164312</v>
      </c>
      <c r="BJ11" s="18">
        <f t="shared" ref="BJ11:BJ72" si="4">AU11+AX11+BA11+BD11+BG11</f>
        <v>209152</v>
      </c>
      <c r="BK11" s="87">
        <f>BJ11/BI11</f>
        <v>1.272895467160037</v>
      </c>
      <c r="BL11" s="190"/>
      <c r="BM11" s="197">
        <f>22014+14053</f>
        <v>36067</v>
      </c>
      <c r="BN11" s="19"/>
      <c r="BO11" s="18">
        <v>64189</v>
      </c>
      <c r="BP11" s="18">
        <v>78762</v>
      </c>
      <c r="BQ11" s="87">
        <f>BP11/BO11</f>
        <v>1.2270326691489195</v>
      </c>
      <c r="BR11" s="18">
        <v>61978</v>
      </c>
      <c r="BS11" s="18">
        <v>76517</v>
      </c>
      <c r="BT11" s="87">
        <f>BS11/BR11</f>
        <v>1.2345832392139147</v>
      </c>
      <c r="BU11" s="18">
        <f t="shared" ref="BU11:BV72" si="5">BO11+BR11</f>
        <v>126167</v>
      </c>
      <c r="BV11" s="18">
        <f t="shared" si="5"/>
        <v>155279</v>
      </c>
      <c r="BW11" s="87">
        <f>BV11/BU11</f>
        <v>1.2307417946055625</v>
      </c>
      <c r="BX11" s="18">
        <v>104725</v>
      </c>
      <c r="BY11" s="18">
        <v>130705</v>
      </c>
      <c r="BZ11" s="87">
        <f>BY11/BX11</f>
        <v>1.2480783003103366</v>
      </c>
      <c r="CA11" s="18">
        <v>57643</v>
      </c>
      <c r="CB11" s="18">
        <v>70582</v>
      </c>
      <c r="CC11" s="87">
        <f>CB11/CA11</f>
        <v>1.2244678451850182</v>
      </c>
      <c r="CD11" s="18">
        <v>131078</v>
      </c>
      <c r="CE11" s="18">
        <v>157808</v>
      </c>
      <c r="CF11" s="87">
        <f>CE11/CD11</f>
        <v>1.2039243809029738</v>
      </c>
      <c r="CG11" s="18">
        <v>9407</v>
      </c>
      <c r="CH11" s="18">
        <v>0</v>
      </c>
      <c r="CI11" s="87">
        <f>CH11/CG11</f>
        <v>0</v>
      </c>
      <c r="CJ11" s="18">
        <f>BX11+CA11+CD11+CG11</f>
        <v>302853</v>
      </c>
      <c r="CK11" s="18">
        <f>BY11+CB11+CE11+CH11</f>
        <v>359095</v>
      </c>
      <c r="CL11" s="87">
        <f>CK11/CJ11</f>
        <v>1.1857072573162557</v>
      </c>
      <c r="CM11" s="18">
        <v>12</v>
      </c>
      <c r="CN11" s="18">
        <v>12</v>
      </c>
      <c r="CO11" s="87">
        <f>CN11/CM11</f>
        <v>1</v>
      </c>
      <c r="CP11" s="18">
        <f>D11+M11+P11+AB11+AQ11+BI11+BU11+CJ11+CM11</f>
        <v>944211</v>
      </c>
      <c r="CQ11" s="18">
        <f>E11+N11+Q11+AC11+AR11+BJ11+BV11+CK11+CN11+BM11</f>
        <v>1166850</v>
      </c>
      <c r="CR11" s="19">
        <f>CQ11/CP11</f>
        <v>1.2357936944178791</v>
      </c>
      <c r="CS11" s="18"/>
      <c r="CT11" s="18"/>
      <c r="CU11" s="87"/>
      <c r="CV11" s="18"/>
      <c r="CW11" s="18"/>
      <c r="CX11" s="87"/>
      <c r="CY11" s="18">
        <v>11636</v>
      </c>
      <c r="CZ11" s="18">
        <v>24104</v>
      </c>
      <c r="DA11" s="87">
        <f>CZ11/CY11</f>
        <v>2.0715022344448264</v>
      </c>
      <c r="DB11" s="18">
        <v>34048</v>
      </c>
      <c r="DC11" s="18">
        <v>59499</v>
      </c>
      <c r="DD11" s="87">
        <f>DC11/DB11</f>
        <v>1.7475035244360901</v>
      </c>
      <c r="DE11" s="18">
        <v>40912</v>
      </c>
      <c r="DF11" s="18">
        <v>57809</v>
      </c>
      <c r="DG11" s="87">
        <f>DF11/DE11</f>
        <v>1.413008408290966</v>
      </c>
      <c r="DH11" s="18">
        <v>23</v>
      </c>
      <c r="DI11" s="18">
        <v>23</v>
      </c>
      <c r="DJ11" s="87">
        <f t="shared" ref="DJ11:DJ71" si="6">DI11/DH11</f>
        <v>1</v>
      </c>
      <c r="DK11" s="18">
        <v>103999</v>
      </c>
      <c r="DL11" s="18">
        <v>129035</v>
      </c>
      <c r="DM11" s="87">
        <f>DL11/DK11</f>
        <v>1.2407330839719612</v>
      </c>
      <c r="DN11" s="18">
        <f>CS11+CV11+CY11+DB11+DE11+DH11+DK11</f>
        <v>190618</v>
      </c>
      <c r="DO11" s="18">
        <f>CT11+CW11+CZ11+DC11+DF11+DI11+DL11</f>
        <v>270470</v>
      </c>
      <c r="DP11" s="87">
        <f>DO11/DN11</f>
        <v>1.4189111206706606</v>
      </c>
      <c r="DQ11" s="18"/>
      <c r="DR11" s="18"/>
      <c r="DS11" s="87"/>
      <c r="DT11" s="18">
        <v>87550</v>
      </c>
      <c r="DU11" s="18">
        <v>106143</v>
      </c>
      <c r="DV11" s="87">
        <f t="shared" ref="DV11:DV38" si="7">DU11/DT11</f>
        <v>1.2123700742432895</v>
      </c>
      <c r="DW11" s="18">
        <f>8519+48544+22199</f>
        <v>79262</v>
      </c>
      <c r="DX11" s="18">
        <v>109127</v>
      </c>
      <c r="DY11" s="87">
        <f>DX11/DW11</f>
        <v>1.3767883727385128</v>
      </c>
      <c r="DZ11" s="18"/>
      <c r="EA11" s="18">
        <v>17647</v>
      </c>
      <c r="EB11" s="87"/>
      <c r="EC11" s="18">
        <f>CP11+DT11+DN11+DW11+DQ11+DZ11</f>
        <v>1301641</v>
      </c>
      <c r="ED11" s="18">
        <f t="shared" ref="ED11:ED38" si="8">CQ11+DU11+DO11+DX11+DR11+EA11</f>
        <v>1670237</v>
      </c>
      <c r="EE11" s="87">
        <f>ED11/EC11</f>
        <v>1.2831779269399166</v>
      </c>
      <c r="EF11" s="215"/>
    </row>
    <row r="12" spans="1:136" s="84" customFormat="1" ht="16.5" thickBot="1" x14ac:dyDescent="0.3">
      <c r="A12" s="122">
        <v>2</v>
      </c>
      <c r="B12" s="214" t="s">
        <v>41</v>
      </c>
      <c r="C12" s="187" t="s">
        <v>3</v>
      </c>
      <c r="D12" s="145">
        <v>49196</v>
      </c>
      <c r="E12" s="18">
        <v>45728</v>
      </c>
      <c r="F12" s="87">
        <f t="shared" ref="F12:F13" si="9">E12/D12</f>
        <v>0.92950646394015779</v>
      </c>
      <c r="G12" s="18">
        <v>2258</v>
      </c>
      <c r="H12" s="18"/>
      <c r="I12" s="87">
        <f t="shared" ref="I12:I72" si="10">H12/G12</f>
        <v>0</v>
      </c>
      <c r="J12" s="18">
        <v>5409</v>
      </c>
      <c r="K12" s="18"/>
      <c r="L12" s="87">
        <f t="shared" ref="L12:L72" si="11">K12/J12</f>
        <v>0</v>
      </c>
      <c r="M12" s="18">
        <f t="shared" ref="M12:N13" si="12">G12+J12</f>
        <v>7667</v>
      </c>
      <c r="N12" s="18">
        <f>H12+K12</f>
        <v>0</v>
      </c>
      <c r="O12" s="87">
        <f t="shared" ref="O12:O72" si="13">N12/M12</f>
        <v>0</v>
      </c>
      <c r="P12" s="18">
        <v>3178</v>
      </c>
      <c r="Q12" s="18">
        <v>5033</v>
      </c>
      <c r="R12" s="87">
        <f t="shared" ref="R12:R72" si="14">Q12/P12</f>
        <v>1.5837004405286343</v>
      </c>
      <c r="S12" s="18">
        <v>1190</v>
      </c>
      <c r="T12" s="18">
        <v>1281</v>
      </c>
      <c r="U12" s="87">
        <f t="shared" si="0"/>
        <v>1.0764705882352941</v>
      </c>
      <c r="V12" s="18">
        <v>12899</v>
      </c>
      <c r="W12" s="18">
        <v>11584</v>
      </c>
      <c r="X12" s="87">
        <f t="shared" ref="X12:X13" si="15">W12/V12</f>
        <v>0.89805411272191638</v>
      </c>
      <c r="Y12" s="18">
        <v>717</v>
      </c>
      <c r="Z12" s="18">
        <v>550</v>
      </c>
      <c r="AA12" s="87">
        <f t="shared" ref="AA12:AA72" si="16">Z12/Y12</f>
        <v>0.76708507670850767</v>
      </c>
      <c r="AB12" s="18">
        <f t="shared" ref="AB12:AC14" si="17">S12+V12+Y12</f>
        <v>14806</v>
      </c>
      <c r="AC12" s="18">
        <f t="shared" si="17"/>
        <v>13415</v>
      </c>
      <c r="AD12" s="86">
        <f t="shared" si="1"/>
        <v>0.90605160070241797</v>
      </c>
      <c r="AE12" s="18">
        <v>307</v>
      </c>
      <c r="AF12" s="18">
        <v>306</v>
      </c>
      <c r="AG12" s="87">
        <f t="shared" ref="AG12:AG72" si="18">AF12/AE12</f>
        <v>0.99674267100977199</v>
      </c>
      <c r="AH12" s="18">
        <v>1662</v>
      </c>
      <c r="AI12" s="18">
        <v>1499</v>
      </c>
      <c r="AJ12" s="87">
        <f t="shared" ref="AJ12:AJ72" si="19">AI12/AH12</f>
        <v>0.9019253910950662</v>
      </c>
      <c r="AK12" s="18">
        <v>12095</v>
      </c>
      <c r="AL12" s="18">
        <v>11555</v>
      </c>
      <c r="AM12" s="87">
        <f t="shared" ref="AM12:AM72" si="20">AL12/AK12</f>
        <v>0.95535345183960318</v>
      </c>
      <c r="AN12" s="18">
        <v>5</v>
      </c>
      <c r="AO12" s="18">
        <v>5</v>
      </c>
      <c r="AP12" s="87">
        <f t="shared" si="2"/>
        <v>1</v>
      </c>
      <c r="AQ12" s="18">
        <f t="shared" ref="AQ12:AR14" si="21">AE12+AH12+AK12+AN12</f>
        <v>14069</v>
      </c>
      <c r="AR12" s="18">
        <f>AF12+AI12+AL12+AO12</f>
        <v>13365</v>
      </c>
      <c r="AS12" s="87">
        <f t="shared" ref="AS12:AS72" si="22">AR12/AQ12</f>
        <v>0.94996090695856139</v>
      </c>
      <c r="AT12" s="18">
        <v>2969</v>
      </c>
      <c r="AU12" s="18">
        <v>3352</v>
      </c>
      <c r="AV12" s="87">
        <f t="shared" ref="AV12:AV72" si="23">AU12/AT12</f>
        <v>1.128999663186258</v>
      </c>
      <c r="AW12" s="18">
        <v>1066</v>
      </c>
      <c r="AX12" s="18">
        <v>809</v>
      </c>
      <c r="AY12" s="87">
        <f t="shared" ref="AY12:AY72" si="24">AX12/AW12</f>
        <v>0.75891181988742962</v>
      </c>
      <c r="AZ12" s="18">
        <v>1670</v>
      </c>
      <c r="BA12" s="18">
        <v>1324</v>
      </c>
      <c r="BB12" s="87">
        <f t="shared" ref="BB12:BB72" si="25">BA12/AZ12</f>
        <v>0.792814371257485</v>
      </c>
      <c r="BC12" s="18">
        <v>23838</v>
      </c>
      <c r="BD12" s="18">
        <v>22058</v>
      </c>
      <c r="BE12" s="87">
        <f t="shared" ref="BE12:BE72" si="26">BD12/BC12</f>
        <v>0.92532930614984477</v>
      </c>
      <c r="BF12" s="18">
        <v>3</v>
      </c>
      <c r="BG12" s="18">
        <v>3</v>
      </c>
      <c r="BH12" s="87">
        <f t="shared" si="3"/>
        <v>1</v>
      </c>
      <c r="BI12" s="18">
        <f t="shared" ref="BI12:BI72" si="27">AT12+AW12+AZ12+BC12+BF12</f>
        <v>29546</v>
      </c>
      <c r="BJ12" s="18">
        <f t="shared" si="4"/>
        <v>27546</v>
      </c>
      <c r="BK12" s="87">
        <f t="shared" ref="BK12:BK72" si="28">BJ12/BI12</f>
        <v>0.93230894198876324</v>
      </c>
      <c r="BL12" s="190"/>
      <c r="BM12" s="197">
        <f>2871+1853</f>
        <v>4724</v>
      </c>
      <c r="BN12" s="19"/>
      <c r="BO12" s="145">
        <v>11736</v>
      </c>
      <c r="BP12" s="18">
        <v>10450</v>
      </c>
      <c r="BQ12" s="87">
        <f t="shared" ref="BQ12:BQ72" si="29">BP12/BO12</f>
        <v>0.89042263122017729</v>
      </c>
      <c r="BR12" s="18">
        <v>11365</v>
      </c>
      <c r="BS12" s="18">
        <v>10161</v>
      </c>
      <c r="BT12" s="87">
        <f t="shared" ref="BT12:BT72" si="30">BS12/BR12</f>
        <v>0.89406071271447429</v>
      </c>
      <c r="BU12" s="18">
        <f t="shared" si="5"/>
        <v>23101</v>
      </c>
      <c r="BV12" s="18">
        <f t="shared" si="5"/>
        <v>20611</v>
      </c>
      <c r="BW12" s="87">
        <f t="shared" ref="BW12:BW72" si="31">BV12/BU12</f>
        <v>0.89221245833513696</v>
      </c>
      <c r="BX12" s="18">
        <v>19228</v>
      </c>
      <c r="BY12" s="18">
        <v>17408</v>
      </c>
      <c r="BZ12" s="87">
        <f t="shared" ref="BZ12:BZ72" si="32">BY12/BX12</f>
        <v>0.90534636987726236</v>
      </c>
      <c r="CA12" s="18">
        <v>10775</v>
      </c>
      <c r="CB12" s="18">
        <v>9403</v>
      </c>
      <c r="CC12" s="87">
        <f t="shared" ref="CC12:CC72" si="33">CB12/CA12</f>
        <v>0.87266821345707657</v>
      </c>
      <c r="CD12" s="18">
        <v>24291</v>
      </c>
      <c r="CE12" s="18">
        <v>20957</v>
      </c>
      <c r="CF12" s="87">
        <f t="shared" ref="CF12:CF72" si="34">CE12/CD12</f>
        <v>0.86274751965748631</v>
      </c>
      <c r="CG12" s="18">
        <v>1722</v>
      </c>
      <c r="CH12" s="18">
        <v>0</v>
      </c>
      <c r="CI12" s="87">
        <f t="shared" ref="CI12:CI72" si="35">CH12/CG12</f>
        <v>0</v>
      </c>
      <c r="CJ12" s="18">
        <f t="shared" ref="CJ12:CJ13" si="36">BX12+CA12+CD12+CG12</f>
        <v>56016</v>
      </c>
      <c r="CK12" s="18">
        <f t="shared" ref="CK12:CK13" si="37">BY12+CB12+CE12+CH12</f>
        <v>47768</v>
      </c>
      <c r="CL12" s="87">
        <f t="shared" ref="CL12:CL13" si="38">CK12/CJ12</f>
        <v>0.85275635532704941</v>
      </c>
      <c r="CM12" s="18">
        <v>6</v>
      </c>
      <c r="CN12" s="18">
        <v>6</v>
      </c>
      <c r="CO12" s="87">
        <f t="shared" ref="CO12:CO13" si="39">CN12/CM12</f>
        <v>1</v>
      </c>
      <c r="CP12" s="18">
        <f t="shared" ref="CP11:CP19" si="40">D12+M12+P12+AB12+AQ12+BI12+BU12+CJ12+CM12</f>
        <v>197585</v>
      </c>
      <c r="CQ12" s="18">
        <f>E12+N12+Q12+AC12+AR12+BJ12+BV12+CK12+CN12+BM12</f>
        <v>178196</v>
      </c>
      <c r="CR12" s="19">
        <f t="shared" ref="CR12:CR72" si="41">CQ12/CP12</f>
        <v>0.90187008123086265</v>
      </c>
      <c r="CS12" s="18"/>
      <c r="CT12" s="18"/>
      <c r="CU12" s="87"/>
      <c r="CV12" s="18"/>
      <c r="CW12" s="18"/>
      <c r="CX12" s="87"/>
      <c r="CY12" s="18">
        <v>2205</v>
      </c>
      <c r="CZ12" s="18">
        <v>3249</v>
      </c>
      <c r="DA12" s="87">
        <f t="shared" ref="DA12:DA13" si="42">CZ12/CY12</f>
        <v>1.4734693877551019</v>
      </c>
      <c r="DB12" s="18">
        <v>6462</v>
      </c>
      <c r="DC12" s="18">
        <v>7995</v>
      </c>
      <c r="DD12" s="87">
        <f t="shared" ref="DD12:DD72" si="43">DC12/DB12</f>
        <v>1.2372330547818013</v>
      </c>
      <c r="DE12" s="18">
        <v>7733</v>
      </c>
      <c r="DF12" s="18">
        <v>7784</v>
      </c>
      <c r="DG12" s="87">
        <f t="shared" ref="DG12:DG72" si="44">DF12/DE12</f>
        <v>1.0065951118582697</v>
      </c>
      <c r="DH12" s="18">
        <v>12</v>
      </c>
      <c r="DI12" s="18">
        <v>12</v>
      </c>
      <c r="DJ12" s="87">
        <f t="shared" si="6"/>
        <v>1</v>
      </c>
      <c r="DK12" s="18">
        <v>19158</v>
      </c>
      <c r="DL12" s="18">
        <v>17327</v>
      </c>
      <c r="DM12" s="87">
        <f t="shared" ref="DM12:DM72" si="45">DL12/DK12</f>
        <v>0.90442634930577304</v>
      </c>
      <c r="DN12" s="18">
        <f t="shared" ref="DN12:DO72" si="46">CS12+CV12+CY12+DB12+DE12+DH12+DK12</f>
        <v>35570</v>
      </c>
      <c r="DO12" s="18">
        <f t="shared" si="46"/>
        <v>36367</v>
      </c>
      <c r="DP12" s="87">
        <f t="shared" ref="DP12:DP72" si="47">DO12/DN12</f>
        <v>1.0224065223502952</v>
      </c>
      <c r="DQ12" s="18"/>
      <c r="DR12" s="18"/>
      <c r="DS12" s="87"/>
      <c r="DT12" s="18">
        <v>15913</v>
      </c>
      <c r="DU12" s="18">
        <v>14058</v>
      </c>
      <c r="DV12" s="87">
        <f t="shared" si="7"/>
        <v>0.88342864324765913</v>
      </c>
      <c r="DW12" s="18">
        <f>1679+9019+4778</f>
        <v>15476</v>
      </c>
      <c r="DX12" s="18">
        <v>14451</v>
      </c>
      <c r="DY12" s="87">
        <f t="shared" ref="DY12" si="48">DX12/DW12</f>
        <v>0.93376841561126911</v>
      </c>
      <c r="DZ12" s="18"/>
      <c r="EA12" s="18">
        <v>2294</v>
      </c>
      <c r="EB12" s="87"/>
      <c r="EC12" s="18">
        <f t="shared" ref="EC12:EC38" si="49">CP12+DT12+DN12+DW12+DQ12+DZ12</f>
        <v>264544</v>
      </c>
      <c r="ED12" s="18">
        <f t="shared" si="8"/>
        <v>245366</v>
      </c>
      <c r="EE12" s="87">
        <f t="shared" ref="EE12:EE72" si="50">ED12/EC12</f>
        <v>0.92750544332889806</v>
      </c>
      <c r="EF12" s="215"/>
    </row>
    <row r="13" spans="1:136" s="84" customFormat="1" ht="16.5" thickBot="1" x14ac:dyDescent="0.3">
      <c r="A13" s="122">
        <v>3</v>
      </c>
      <c r="B13" s="214" t="s">
        <v>42</v>
      </c>
      <c r="C13" s="187" t="s">
        <v>4</v>
      </c>
      <c r="D13" s="145">
        <v>135151</v>
      </c>
      <c r="E13" s="18">
        <v>171727</v>
      </c>
      <c r="F13" s="87">
        <f t="shared" si="9"/>
        <v>1.2706306279642769</v>
      </c>
      <c r="G13" s="18">
        <f>23721+5000</f>
        <v>28721</v>
      </c>
      <c r="H13" s="18"/>
      <c r="I13" s="87">
        <f t="shared" si="10"/>
        <v>0</v>
      </c>
      <c r="J13" s="18">
        <f>381713+5000</f>
        <v>386713</v>
      </c>
      <c r="K13" s="18"/>
      <c r="L13" s="87">
        <f t="shared" si="11"/>
        <v>0</v>
      </c>
      <c r="M13" s="18">
        <f t="shared" si="12"/>
        <v>415434</v>
      </c>
      <c r="N13" s="18">
        <f t="shared" si="12"/>
        <v>0</v>
      </c>
      <c r="O13" s="87">
        <f t="shared" si="13"/>
        <v>0</v>
      </c>
      <c r="P13" s="18">
        <f>24994+5000</f>
        <v>29994</v>
      </c>
      <c r="Q13" s="18">
        <v>46328</v>
      </c>
      <c r="R13" s="87">
        <f t="shared" si="14"/>
        <v>1.5445755817830233</v>
      </c>
      <c r="S13" s="18">
        <v>13510</v>
      </c>
      <c r="T13" s="18">
        <v>22638</v>
      </c>
      <c r="U13" s="87">
        <f t="shared" si="0"/>
        <v>1.6756476683937824</v>
      </c>
      <c r="V13" s="18">
        <v>5370</v>
      </c>
      <c r="W13" s="18">
        <v>4404</v>
      </c>
      <c r="X13" s="87">
        <f t="shared" si="15"/>
        <v>0.82011173184357544</v>
      </c>
      <c r="Y13" s="18">
        <v>4211</v>
      </c>
      <c r="Z13" s="18">
        <v>4087</v>
      </c>
      <c r="AA13" s="87">
        <f t="shared" si="16"/>
        <v>0.97055331275231538</v>
      </c>
      <c r="AB13" s="18">
        <f t="shared" si="17"/>
        <v>23091</v>
      </c>
      <c r="AC13" s="18">
        <f t="shared" si="17"/>
        <v>31129</v>
      </c>
      <c r="AD13" s="86">
        <f t="shared" si="1"/>
        <v>1.3481009917283791</v>
      </c>
      <c r="AE13" s="18">
        <v>5110</v>
      </c>
      <c r="AF13" s="18">
        <v>5915</v>
      </c>
      <c r="AG13" s="87">
        <f t="shared" si="18"/>
        <v>1.1575342465753424</v>
      </c>
      <c r="AH13" s="18">
        <f>24753+5000</f>
        <v>29753</v>
      </c>
      <c r="AI13" s="18">
        <v>39152</v>
      </c>
      <c r="AJ13" s="87">
        <f t="shared" si="19"/>
        <v>1.3159009175545324</v>
      </c>
      <c r="AK13" s="18">
        <f>34902+5000</f>
        <v>39902</v>
      </c>
      <c r="AL13" s="18">
        <v>56965</v>
      </c>
      <c r="AM13" s="87">
        <f t="shared" si="20"/>
        <v>1.42762267555511</v>
      </c>
      <c r="AN13" s="18">
        <v>3778</v>
      </c>
      <c r="AO13" s="18">
        <v>3778</v>
      </c>
      <c r="AP13" s="87">
        <f t="shared" si="2"/>
        <v>1</v>
      </c>
      <c r="AQ13" s="18">
        <f t="shared" si="21"/>
        <v>78543</v>
      </c>
      <c r="AR13" s="18">
        <f t="shared" si="21"/>
        <v>105810</v>
      </c>
      <c r="AS13" s="87">
        <f t="shared" si="22"/>
        <v>1.3471601543103777</v>
      </c>
      <c r="AT13" s="18">
        <v>1265</v>
      </c>
      <c r="AU13" s="18">
        <v>1028</v>
      </c>
      <c r="AV13" s="87">
        <f t="shared" si="23"/>
        <v>0.81264822134387349</v>
      </c>
      <c r="AW13" s="18">
        <v>5891</v>
      </c>
      <c r="AX13" s="18">
        <v>5962</v>
      </c>
      <c r="AY13" s="87">
        <f t="shared" si="24"/>
        <v>1.0120522831437786</v>
      </c>
      <c r="AZ13" s="18">
        <f>32439+5000</f>
        <v>37439</v>
      </c>
      <c r="BA13" s="18">
        <v>37131</v>
      </c>
      <c r="BB13" s="87">
        <f t="shared" si="25"/>
        <v>0.9917732845428564</v>
      </c>
      <c r="BC13" s="18">
        <f>87143+5000</f>
        <v>92143</v>
      </c>
      <c r="BD13" s="18">
        <v>122324</v>
      </c>
      <c r="BE13" s="87">
        <f t="shared" si="26"/>
        <v>1.3275452286120486</v>
      </c>
      <c r="BF13" s="18">
        <v>3437</v>
      </c>
      <c r="BG13" s="18">
        <v>3437</v>
      </c>
      <c r="BH13" s="87">
        <f t="shared" si="3"/>
        <v>1</v>
      </c>
      <c r="BI13" s="18">
        <f t="shared" si="27"/>
        <v>140175</v>
      </c>
      <c r="BJ13" s="18">
        <f t="shared" si="4"/>
        <v>169882</v>
      </c>
      <c r="BK13" s="87">
        <f t="shared" si="28"/>
        <v>1.211927947208846</v>
      </c>
      <c r="BL13" s="190"/>
      <c r="BM13" s="197">
        <f>406+301649</f>
        <v>302055</v>
      </c>
      <c r="BN13" s="19"/>
      <c r="BO13" s="145">
        <v>5284</v>
      </c>
      <c r="BP13" s="18">
        <v>4692</v>
      </c>
      <c r="BQ13" s="87">
        <f t="shared" si="29"/>
        <v>0.88796366389099168</v>
      </c>
      <c r="BR13" s="18">
        <v>16220</v>
      </c>
      <c r="BS13" s="18">
        <v>16130</v>
      </c>
      <c r="BT13" s="87">
        <f t="shared" si="30"/>
        <v>0.99445129469790383</v>
      </c>
      <c r="BU13" s="18">
        <f t="shared" si="5"/>
        <v>21504</v>
      </c>
      <c r="BV13" s="18">
        <f t="shared" si="5"/>
        <v>20822</v>
      </c>
      <c r="BW13" s="87">
        <f t="shared" si="31"/>
        <v>0.96828497023809523</v>
      </c>
      <c r="BX13" s="18">
        <v>18018</v>
      </c>
      <c r="BY13" s="18">
        <v>15867</v>
      </c>
      <c r="BZ13" s="87">
        <f t="shared" si="32"/>
        <v>0.88061938061938061</v>
      </c>
      <c r="CA13" s="18">
        <v>8697</v>
      </c>
      <c r="CB13" s="18">
        <v>7681</v>
      </c>
      <c r="CC13" s="87">
        <f t="shared" si="33"/>
        <v>0.88317810739335401</v>
      </c>
      <c r="CD13" s="18">
        <v>22003</v>
      </c>
      <c r="CE13" s="18">
        <v>21961</v>
      </c>
      <c r="CF13" s="87">
        <f t="shared" si="34"/>
        <v>0.99809116938599285</v>
      </c>
      <c r="CG13" s="18">
        <v>3991</v>
      </c>
      <c r="CH13" s="18">
        <v>3997</v>
      </c>
      <c r="CI13" s="87">
        <f t="shared" si="35"/>
        <v>1.0015033826108746</v>
      </c>
      <c r="CJ13" s="18">
        <f t="shared" si="36"/>
        <v>52709</v>
      </c>
      <c r="CK13" s="18">
        <f t="shared" si="37"/>
        <v>49506</v>
      </c>
      <c r="CL13" s="87">
        <f t="shared" si="38"/>
        <v>0.93923238915555218</v>
      </c>
      <c r="CM13" s="18">
        <v>388</v>
      </c>
      <c r="CN13" s="18">
        <v>388</v>
      </c>
      <c r="CO13" s="87">
        <f t="shared" si="39"/>
        <v>1</v>
      </c>
      <c r="CP13" s="18">
        <f t="shared" si="40"/>
        <v>896989</v>
      </c>
      <c r="CQ13" s="18">
        <f>E13+N13+Q13+AC13+AR13+BJ13+BV13+CK13+CN13+BM13</f>
        <v>897647</v>
      </c>
      <c r="CR13" s="19">
        <f t="shared" si="41"/>
        <v>1.0007335652945577</v>
      </c>
      <c r="CS13" s="18">
        <v>11394</v>
      </c>
      <c r="CT13" s="18">
        <f>10355+1039</f>
        <v>11394</v>
      </c>
      <c r="CU13" s="87">
        <f t="shared" ref="CU13:CU71" si="51">CT13/CS13</f>
        <v>1</v>
      </c>
      <c r="CV13" s="18">
        <v>45243</v>
      </c>
      <c r="CW13" s="18">
        <f>38286+6957</f>
        <v>45243</v>
      </c>
      <c r="CX13" s="87">
        <f t="shared" ref="CX13:CX71" si="52">CW13/CV13</f>
        <v>1</v>
      </c>
      <c r="CY13" s="18">
        <v>1841</v>
      </c>
      <c r="CZ13" s="18">
        <v>1469</v>
      </c>
      <c r="DA13" s="87">
        <f t="shared" si="42"/>
        <v>0.79793590439978268</v>
      </c>
      <c r="DB13" s="18">
        <v>5299</v>
      </c>
      <c r="DC13" s="18">
        <v>5063</v>
      </c>
      <c r="DD13" s="87">
        <f t="shared" si="43"/>
        <v>0.95546329496131344</v>
      </c>
      <c r="DE13" s="18">
        <v>11047</v>
      </c>
      <c r="DF13" s="18">
        <v>11173</v>
      </c>
      <c r="DG13" s="87">
        <f t="shared" si="44"/>
        <v>1.0114058115325428</v>
      </c>
      <c r="DH13" s="18">
        <v>17687</v>
      </c>
      <c r="DI13" s="18">
        <v>17687</v>
      </c>
      <c r="DJ13" s="87">
        <f t="shared" si="6"/>
        <v>1</v>
      </c>
      <c r="DK13" s="18">
        <v>5897</v>
      </c>
      <c r="DL13" s="18">
        <f>1309+4500</f>
        <v>5809</v>
      </c>
      <c r="DM13" s="87">
        <f t="shared" si="45"/>
        <v>0.98507715787688654</v>
      </c>
      <c r="DN13" s="18">
        <f t="shared" si="46"/>
        <v>98408</v>
      </c>
      <c r="DO13" s="18">
        <f t="shared" si="46"/>
        <v>97838</v>
      </c>
      <c r="DP13" s="87">
        <f t="shared" si="47"/>
        <v>0.99420778798471665</v>
      </c>
      <c r="DQ13" s="18">
        <v>58</v>
      </c>
      <c r="DR13" s="18">
        <v>58</v>
      </c>
      <c r="DS13" s="87">
        <f>DR13/DQ13</f>
        <v>1</v>
      </c>
      <c r="DT13" s="18">
        <v>-1520</v>
      </c>
      <c r="DU13" s="18">
        <v>4510</v>
      </c>
      <c r="DV13" s="87">
        <f t="shared" si="7"/>
        <v>-2.9671052631578947</v>
      </c>
      <c r="DW13" s="18">
        <f>1869+9688+27667</f>
        <v>39224</v>
      </c>
      <c r="DX13" s="18">
        <v>35963</v>
      </c>
      <c r="DY13" s="87">
        <f>DX13/DW13</f>
        <v>0.91686212522945132</v>
      </c>
      <c r="DZ13" s="18"/>
      <c r="EA13" s="18">
        <v>6973</v>
      </c>
      <c r="EB13" s="87"/>
      <c r="EC13" s="18">
        <f t="shared" si="49"/>
        <v>1033159</v>
      </c>
      <c r="ED13" s="18">
        <f t="shared" si="8"/>
        <v>1042989</v>
      </c>
      <c r="EE13" s="87">
        <f t="shared" si="50"/>
        <v>1.009514508415452</v>
      </c>
      <c r="EF13" s="215"/>
    </row>
    <row r="14" spans="1:136" s="112" customFormat="1" ht="16.5" thickBot="1" x14ac:dyDescent="0.3">
      <c r="A14" s="211">
        <v>4</v>
      </c>
      <c r="B14" s="124" t="s">
        <v>43</v>
      </c>
      <c r="C14" s="187" t="s">
        <v>9</v>
      </c>
      <c r="D14" s="149">
        <v>11000</v>
      </c>
      <c r="E14" s="43">
        <v>11000</v>
      </c>
      <c r="F14" s="111">
        <f>E14/D14</f>
        <v>1</v>
      </c>
      <c r="G14" s="43"/>
      <c r="H14" s="43"/>
      <c r="I14" s="111"/>
      <c r="J14" s="18"/>
      <c r="K14" s="18"/>
      <c r="L14" s="87"/>
      <c r="M14" s="18"/>
      <c r="N14" s="18"/>
      <c r="O14" s="87"/>
      <c r="P14" s="18"/>
      <c r="Q14" s="18"/>
      <c r="R14" s="87"/>
      <c r="S14" s="18"/>
      <c r="T14" s="18"/>
      <c r="U14" s="87"/>
      <c r="V14" s="18"/>
      <c r="W14" s="18"/>
      <c r="X14" s="87"/>
      <c r="Y14" s="145"/>
      <c r="Z14" s="18"/>
      <c r="AA14" s="87"/>
      <c r="AB14" s="18">
        <f t="shared" si="17"/>
        <v>0</v>
      </c>
      <c r="AC14" s="18">
        <f t="shared" si="17"/>
        <v>0</v>
      </c>
      <c r="AD14" s="87"/>
      <c r="AE14" s="18"/>
      <c r="AF14" s="18"/>
      <c r="AG14" s="87"/>
      <c r="AH14" s="18"/>
      <c r="AI14" s="18"/>
      <c r="AJ14" s="87"/>
      <c r="AK14" s="18"/>
      <c r="AL14" s="18"/>
      <c r="AM14" s="87"/>
      <c r="AN14" s="18"/>
      <c r="AO14" s="18"/>
      <c r="AP14" s="87"/>
      <c r="AQ14" s="18">
        <f t="shared" si="21"/>
        <v>0</v>
      </c>
      <c r="AR14" s="18">
        <f t="shared" si="21"/>
        <v>0</v>
      </c>
      <c r="AS14" s="87"/>
      <c r="AT14" s="18"/>
      <c r="AU14" s="18"/>
      <c r="AV14" s="87"/>
      <c r="AW14" s="18"/>
      <c r="AX14" s="18"/>
      <c r="AY14" s="87"/>
      <c r="AZ14" s="18"/>
      <c r="BA14" s="18"/>
      <c r="BB14" s="87"/>
      <c r="BC14" s="18"/>
      <c r="BD14" s="18"/>
      <c r="BE14" s="87"/>
      <c r="BF14" s="18"/>
      <c r="BG14" s="18"/>
      <c r="BH14" s="87"/>
      <c r="BI14" s="18">
        <f t="shared" si="27"/>
        <v>0</v>
      </c>
      <c r="BJ14" s="18">
        <f t="shared" si="4"/>
        <v>0</v>
      </c>
      <c r="BK14" s="87"/>
      <c r="BL14" s="190"/>
      <c r="BM14" s="191"/>
      <c r="BN14" s="87"/>
      <c r="BO14" s="145"/>
      <c r="BP14" s="18"/>
      <c r="BQ14" s="87"/>
      <c r="BR14" s="18"/>
      <c r="BS14" s="18"/>
      <c r="BT14" s="87"/>
      <c r="BU14" s="18">
        <f t="shared" si="5"/>
        <v>0</v>
      </c>
      <c r="BV14" s="18">
        <f t="shared" si="5"/>
        <v>0</v>
      </c>
      <c r="BW14" s="87"/>
      <c r="BX14" s="18"/>
      <c r="BY14" s="18"/>
      <c r="BZ14" s="87"/>
      <c r="CA14" s="18"/>
      <c r="CB14" s="18"/>
      <c r="CC14" s="87"/>
      <c r="CD14" s="18"/>
      <c r="CE14" s="18"/>
      <c r="CF14" s="87"/>
      <c r="CG14" s="18"/>
      <c r="CH14" s="18"/>
      <c r="CI14" s="87"/>
      <c r="CJ14" s="18">
        <f t="shared" ref="CJ14" si="53">BX14+CA14+CD14+CG14</f>
        <v>0</v>
      </c>
      <c r="CK14" s="18">
        <f t="shared" ref="CK14" si="54">BY14+CB14+CE14</f>
        <v>0</v>
      </c>
      <c r="CL14" s="87"/>
      <c r="CM14" s="18"/>
      <c r="CN14" s="18"/>
      <c r="CO14" s="87"/>
      <c r="CP14" s="18">
        <f t="shared" si="40"/>
        <v>11000</v>
      </c>
      <c r="CQ14" s="18">
        <f>E14+N14+Q14+AC14+AR14+BJ14+BV14+CK14+CN14+BM14</f>
        <v>11000</v>
      </c>
      <c r="CR14" s="19">
        <f t="shared" si="41"/>
        <v>1</v>
      </c>
      <c r="CS14" s="18"/>
      <c r="CT14" s="18"/>
      <c r="CU14" s="87"/>
      <c r="CV14" s="18"/>
      <c r="CW14" s="18"/>
      <c r="CX14" s="87"/>
      <c r="CY14" s="18"/>
      <c r="CZ14" s="18"/>
      <c r="DA14" s="87"/>
      <c r="DB14" s="18"/>
      <c r="DC14" s="18"/>
      <c r="DD14" s="87"/>
      <c r="DE14" s="18"/>
      <c r="DF14" s="18"/>
      <c r="DG14" s="87"/>
      <c r="DH14" s="18"/>
      <c r="DI14" s="18"/>
      <c r="DJ14" s="87"/>
      <c r="DK14" s="18"/>
      <c r="DL14" s="18"/>
      <c r="DM14" s="87"/>
      <c r="DN14" s="18">
        <f t="shared" si="46"/>
        <v>0</v>
      </c>
      <c r="DO14" s="18">
        <f t="shared" si="46"/>
        <v>0</v>
      </c>
      <c r="DP14" s="87"/>
      <c r="DQ14" s="18"/>
      <c r="DR14" s="18"/>
      <c r="DS14" s="87"/>
      <c r="DT14" s="18"/>
      <c r="DU14" s="18"/>
      <c r="DV14" s="87"/>
      <c r="DW14" s="18"/>
      <c r="DX14" s="18"/>
      <c r="DY14" s="87"/>
      <c r="DZ14" s="18"/>
      <c r="EA14" s="18"/>
      <c r="EB14" s="87"/>
      <c r="EC14" s="18">
        <f t="shared" si="49"/>
        <v>11000</v>
      </c>
      <c r="ED14" s="18">
        <f t="shared" si="8"/>
        <v>11000</v>
      </c>
      <c r="EE14" s="87">
        <f t="shared" si="50"/>
        <v>1</v>
      </c>
      <c r="EF14" s="216"/>
    </row>
    <row r="15" spans="1:136" s="110" customFormat="1" x14ac:dyDescent="0.25">
      <c r="A15" s="56">
        <v>5</v>
      </c>
      <c r="B15" s="125" t="s">
        <v>44</v>
      </c>
      <c r="C15" s="168" t="s">
        <v>10</v>
      </c>
      <c r="D15" s="169"/>
      <c r="E15" s="25"/>
      <c r="F15" s="26"/>
      <c r="G15" s="25"/>
      <c r="H15" s="25"/>
      <c r="I15" s="26"/>
      <c r="J15" s="25"/>
      <c r="K15" s="25"/>
      <c r="L15" s="26"/>
      <c r="M15" s="25"/>
      <c r="N15" s="25"/>
      <c r="O15" s="26"/>
      <c r="P15" s="25"/>
      <c r="Q15" s="25"/>
      <c r="R15" s="26"/>
      <c r="S15" s="25"/>
      <c r="T15" s="25"/>
      <c r="U15" s="26"/>
      <c r="V15" s="25"/>
      <c r="W15" s="25"/>
      <c r="X15" s="115"/>
      <c r="Y15" s="146"/>
      <c r="Z15" s="25"/>
      <c r="AA15" s="26"/>
      <c r="AB15" s="25">
        <f t="shared" ref="AB15:AC19" si="55">S15+V15+Y15</f>
        <v>0</v>
      </c>
      <c r="AC15" s="25">
        <f t="shared" si="55"/>
        <v>0</v>
      </c>
      <c r="AD15" s="26"/>
      <c r="AE15" s="25"/>
      <c r="AF15" s="25"/>
      <c r="AG15" s="26"/>
      <c r="AH15" s="25"/>
      <c r="AI15" s="25"/>
      <c r="AJ15" s="26"/>
      <c r="AK15" s="25"/>
      <c r="AL15" s="25"/>
      <c r="AM15" s="26"/>
      <c r="AN15" s="25"/>
      <c r="AO15" s="25"/>
      <c r="AP15" s="26"/>
      <c r="AQ15" s="25"/>
      <c r="AR15" s="25"/>
      <c r="AS15" s="26"/>
      <c r="AT15" s="25"/>
      <c r="AU15" s="25"/>
      <c r="AV15" s="26"/>
      <c r="AW15" s="25"/>
      <c r="AX15" s="25"/>
      <c r="AY15" s="26"/>
      <c r="AZ15" s="25"/>
      <c r="BA15" s="25"/>
      <c r="BB15" s="26"/>
      <c r="BC15" s="25"/>
      <c r="BD15" s="25"/>
      <c r="BE15" s="26"/>
      <c r="BF15" s="25"/>
      <c r="BG15" s="25"/>
      <c r="BH15" s="26"/>
      <c r="BI15" s="25">
        <f t="shared" si="27"/>
        <v>0</v>
      </c>
      <c r="BJ15" s="25">
        <f t="shared" si="4"/>
        <v>0</v>
      </c>
      <c r="BK15" s="26"/>
      <c r="BL15" s="192"/>
      <c r="BM15" s="198"/>
      <c r="BN15" s="115"/>
      <c r="BO15" s="146"/>
      <c r="BP15" s="25"/>
      <c r="BQ15" s="26"/>
      <c r="BR15" s="25"/>
      <c r="BS15" s="25"/>
      <c r="BT15" s="26"/>
      <c r="BU15" s="25">
        <f t="shared" si="5"/>
        <v>0</v>
      </c>
      <c r="BV15" s="25">
        <f t="shared" si="5"/>
        <v>0</v>
      </c>
      <c r="BW15" s="26"/>
      <c r="BX15" s="25"/>
      <c r="BY15" s="25"/>
      <c r="BZ15" s="26"/>
      <c r="CA15" s="25"/>
      <c r="CB15" s="25"/>
      <c r="CC15" s="26"/>
      <c r="CD15" s="25"/>
      <c r="CE15" s="25"/>
      <c r="CF15" s="26"/>
      <c r="CG15" s="25"/>
      <c r="CH15" s="25"/>
      <c r="CI15" s="26"/>
      <c r="CJ15" s="25"/>
      <c r="CK15" s="25"/>
      <c r="CL15" s="26"/>
      <c r="CM15" s="25"/>
      <c r="CN15" s="25"/>
      <c r="CO15" s="26"/>
      <c r="CP15" s="169">
        <f t="shared" si="40"/>
        <v>0</v>
      </c>
      <c r="CQ15" s="146">
        <f>E15+N15+Q15+AC15+AR15+BJ15+BV15+CK15+CN15</f>
        <v>0</v>
      </c>
      <c r="CR15" s="26"/>
      <c r="CS15" s="25"/>
      <c r="CT15" s="25"/>
      <c r="CU15" s="26"/>
      <c r="CV15" s="25"/>
      <c r="CW15" s="25"/>
      <c r="CX15" s="26"/>
      <c r="CY15" s="25"/>
      <c r="CZ15" s="25"/>
      <c r="DA15" s="26"/>
      <c r="DB15" s="25"/>
      <c r="DC15" s="25"/>
      <c r="DD15" s="26"/>
      <c r="DE15" s="25"/>
      <c r="DF15" s="25"/>
      <c r="DG15" s="26"/>
      <c r="DH15" s="25"/>
      <c r="DI15" s="25"/>
      <c r="DJ15" s="26"/>
      <c r="DK15" s="25"/>
      <c r="DL15" s="25"/>
      <c r="DM15" s="26"/>
      <c r="DN15" s="25">
        <f t="shared" si="46"/>
        <v>0</v>
      </c>
      <c r="DO15" s="25">
        <f t="shared" si="46"/>
        <v>0</v>
      </c>
      <c r="DP15" s="26"/>
      <c r="DQ15" s="25"/>
      <c r="DR15" s="25"/>
      <c r="DS15" s="26"/>
      <c r="DT15" s="25"/>
      <c r="DU15" s="25"/>
      <c r="DV15" s="26"/>
      <c r="DW15" s="25"/>
      <c r="DX15" s="25"/>
      <c r="DY15" s="26"/>
      <c r="DZ15" s="25"/>
      <c r="EA15" s="25"/>
      <c r="EB15" s="26"/>
      <c r="EC15" s="25">
        <f t="shared" si="49"/>
        <v>0</v>
      </c>
      <c r="ED15" s="25">
        <f t="shared" si="8"/>
        <v>0</v>
      </c>
      <c r="EE15" s="26"/>
      <c r="EF15" s="217"/>
    </row>
    <row r="16" spans="1:136" s="30" customFormat="1" x14ac:dyDescent="0.25">
      <c r="A16" s="27">
        <v>6</v>
      </c>
      <c r="B16" s="126" t="s">
        <v>45</v>
      </c>
      <c r="C16" s="127" t="s">
        <v>11</v>
      </c>
      <c r="D16" s="170"/>
      <c r="E16" s="28"/>
      <c r="F16" s="29"/>
      <c r="G16" s="28"/>
      <c r="H16" s="28"/>
      <c r="I16" s="29"/>
      <c r="J16" s="28"/>
      <c r="K16" s="28"/>
      <c r="L16" s="29"/>
      <c r="M16" s="28"/>
      <c r="N16" s="28"/>
      <c r="O16" s="29"/>
      <c r="P16" s="28"/>
      <c r="Q16" s="28"/>
      <c r="R16" s="29"/>
      <c r="S16" s="28"/>
      <c r="T16" s="28"/>
      <c r="U16" s="29"/>
      <c r="V16" s="28"/>
      <c r="W16" s="28"/>
      <c r="X16" s="116"/>
      <c r="Y16" s="147"/>
      <c r="Z16" s="28"/>
      <c r="AA16" s="29"/>
      <c r="AB16" s="28">
        <f t="shared" si="55"/>
        <v>0</v>
      </c>
      <c r="AC16" s="28">
        <f t="shared" si="55"/>
        <v>0</v>
      </c>
      <c r="AD16" s="29"/>
      <c r="AE16" s="28"/>
      <c r="AF16" s="28"/>
      <c r="AG16" s="29"/>
      <c r="AH16" s="28"/>
      <c r="AI16" s="28"/>
      <c r="AJ16" s="29"/>
      <c r="AK16" s="28"/>
      <c r="AL16" s="28"/>
      <c r="AM16" s="29"/>
      <c r="AN16" s="28"/>
      <c r="AO16" s="28"/>
      <c r="AP16" s="29"/>
      <c r="AQ16" s="28"/>
      <c r="AR16" s="28"/>
      <c r="AS16" s="29"/>
      <c r="AT16" s="28"/>
      <c r="AU16" s="28"/>
      <c r="AV16" s="29"/>
      <c r="AW16" s="28"/>
      <c r="AX16" s="28"/>
      <c r="AY16" s="29"/>
      <c r="AZ16" s="28"/>
      <c r="BA16" s="28"/>
      <c r="BB16" s="29"/>
      <c r="BC16" s="28"/>
      <c r="BD16" s="28"/>
      <c r="BE16" s="29"/>
      <c r="BF16" s="28"/>
      <c r="BG16" s="28"/>
      <c r="BH16" s="29"/>
      <c r="BI16" s="28">
        <f t="shared" si="27"/>
        <v>0</v>
      </c>
      <c r="BJ16" s="28">
        <f t="shared" si="4"/>
        <v>0</v>
      </c>
      <c r="BK16" s="29"/>
      <c r="BL16" s="193"/>
      <c r="BM16" s="199"/>
      <c r="BN16" s="116"/>
      <c r="BO16" s="147"/>
      <c r="BP16" s="28"/>
      <c r="BQ16" s="29"/>
      <c r="BR16" s="28"/>
      <c r="BS16" s="28"/>
      <c r="BT16" s="29"/>
      <c r="BU16" s="28">
        <f t="shared" si="5"/>
        <v>0</v>
      </c>
      <c r="BV16" s="28">
        <f t="shared" si="5"/>
        <v>0</v>
      </c>
      <c r="BW16" s="29"/>
      <c r="BX16" s="28"/>
      <c r="BY16" s="28"/>
      <c r="BZ16" s="29"/>
      <c r="CA16" s="28"/>
      <c r="CB16" s="28"/>
      <c r="CC16" s="29"/>
      <c r="CD16" s="28"/>
      <c r="CE16" s="28"/>
      <c r="CF16" s="29"/>
      <c r="CG16" s="28"/>
      <c r="CH16" s="28"/>
      <c r="CI16" s="29"/>
      <c r="CJ16" s="28"/>
      <c r="CK16" s="28"/>
      <c r="CL16" s="29"/>
      <c r="CM16" s="28"/>
      <c r="CN16" s="28"/>
      <c r="CO16" s="29"/>
      <c r="CP16" s="170">
        <f t="shared" si="40"/>
        <v>0</v>
      </c>
      <c r="CQ16" s="147">
        <f>E16+N16+Q16+AC16+AR16+BJ16+BV16+CK16+CN16</f>
        <v>0</v>
      </c>
      <c r="CR16" s="29"/>
      <c r="CS16" s="28"/>
      <c r="CT16" s="28"/>
      <c r="CU16" s="29"/>
      <c r="CV16" s="28"/>
      <c r="CW16" s="28"/>
      <c r="CX16" s="29"/>
      <c r="CY16" s="28"/>
      <c r="CZ16" s="28"/>
      <c r="DA16" s="29"/>
      <c r="DB16" s="28"/>
      <c r="DC16" s="28"/>
      <c r="DD16" s="29"/>
      <c r="DE16" s="28"/>
      <c r="DF16" s="28"/>
      <c r="DG16" s="29"/>
      <c r="DH16" s="28"/>
      <c r="DI16" s="28"/>
      <c r="DJ16" s="29"/>
      <c r="DK16" s="28"/>
      <c r="DL16" s="28"/>
      <c r="DM16" s="29"/>
      <c r="DN16" s="28">
        <f t="shared" si="46"/>
        <v>0</v>
      </c>
      <c r="DO16" s="28">
        <f t="shared" si="46"/>
        <v>0</v>
      </c>
      <c r="DP16" s="29"/>
      <c r="DQ16" s="28"/>
      <c r="DR16" s="28"/>
      <c r="DS16" s="29"/>
      <c r="DT16" s="28"/>
      <c r="DU16" s="28"/>
      <c r="DV16" s="29"/>
      <c r="DW16" s="28"/>
      <c r="DX16" s="28"/>
      <c r="DY16" s="29"/>
      <c r="DZ16" s="28"/>
      <c r="EA16" s="28"/>
      <c r="EB16" s="29"/>
      <c r="EC16" s="28">
        <f t="shared" si="49"/>
        <v>0</v>
      </c>
      <c r="ED16" s="28">
        <f t="shared" si="8"/>
        <v>0</v>
      </c>
      <c r="EE16" s="29"/>
      <c r="EF16" s="218"/>
    </row>
    <row r="17" spans="1:136" s="30" customFormat="1" x14ac:dyDescent="0.25">
      <c r="A17" s="27">
        <v>7</v>
      </c>
      <c r="B17" s="126" t="s">
        <v>46</v>
      </c>
      <c r="C17" s="127" t="s">
        <v>12</v>
      </c>
      <c r="D17" s="170"/>
      <c r="E17" s="28"/>
      <c r="F17" s="29"/>
      <c r="G17" s="28"/>
      <c r="H17" s="28"/>
      <c r="I17" s="29"/>
      <c r="J17" s="28"/>
      <c r="K17" s="28"/>
      <c r="L17" s="29"/>
      <c r="M17" s="28"/>
      <c r="N17" s="28"/>
      <c r="O17" s="29"/>
      <c r="P17" s="28"/>
      <c r="Q17" s="28"/>
      <c r="R17" s="29"/>
      <c r="S17" s="28"/>
      <c r="T17" s="28"/>
      <c r="U17" s="29"/>
      <c r="V17" s="28"/>
      <c r="W17" s="28"/>
      <c r="X17" s="116"/>
      <c r="Y17" s="147"/>
      <c r="Z17" s="28"/>
      <c r="AA17" s="29"/>
      <c r="AB17" s="28">
        <f t="shared" si="55"/>
        <v>0</v>
      </c>
      <c r="AC17" s="28">
        <f t="shared" si="55"/>
        <v>0</v>
      </c>
      <c r="AD17" s="29"/>
      <c r="AE17" s="28"/>
      <c r="AF17" s="28"/>
      <c r="AG17" s="29"/>
      <c r="AH17" s="28"/>
      <c r="AI17" s="28"/>
      <c r="AJ17" s="29"/>
      <c r="AK17" s="28"/>
      <c r="AL17" s="28"/>
      <c r="AM17" s="29"/>
      <c r="AN17" s="28"/>
      <c r="AO17" s="28"/>
      <c r="AP17" s="29"/>
      <c r="AQ17" s="28"/>
      <c r="AR17" s="28"/>
      <c r="AS17" s="29"/>
      <c r="AT17" s="28"/>
      <c r="AU17" s="28"/>
      <c r="AV17" s="29"/>
      <c r="AW17" s="28"/>
      <c r="AX17" s="28"/>
      <c r="AY17" s="29"/>
      <c r="AZ17" s="28"/>
      <c r="BA17" s="28"/>
      <c r="BB17" s="29"/>
      <c r="BC17" s="28"/>
      <c r="BD17" s="28"/>
      <c r="BE17" s="29"/>
      <c r="BF17" s="28"/>
      <c r="BG17" s="28"/>
      <c r="BH17" s="29"/>
      <c r="BI17" s="28">
        <f t="shared" si="27"/>
        <v>0</v>
      </c>
      <c r="BJ17" s="28">
        <f t="shared" si="4"/>
        <v>0</v>
      </c>
      <c r="BK17" s="29"/>
      <c r="BL17" s="193"/>
      <c r="BM17" s="199"/>
      <c r="BN17" s="116"/>
      <c r="BO17" s="147"/>
      <c r="BP17" s="28"/>
      <c r="BQ17" s="29"/>
      <c r="BR17" s="28"/>
      <c r="BS17" s="28"/>
      <c r="BT17" s="29"/>
      <c r="BU17" s="28">
        <f t="shared" si="5"/>
        <v>0</v>
      </c>
      <c r="BV17" s="28">
        <f t="shared" si="5"/>
        <v>0</v>
      </c>
      <c r="BW17" s="29"/>
      <c r="BX17" s="28"/>
      <c r="BY17" s="28"/>
      <c r="BZ17" s="29"/>
      <c r="CA17" s="28"/>
      <c r="CB17" s="28"/>
      <c r="CC17" s="29"/>
      <c r="CD17" s="28"/>
      <c r="CE17" s="28"/>
      <c r="CF17" s="29"/>
      <c r="CG17" s="28"/>
      <c r="CH17" s="28"/>
      <c r="CI17" s="29"/>
      <c r="CJ17" s="28"/>
      <c r="CK17" s="28"/>
      <c r="CL17" s="29"/>
      <c r="CM17" s="28"/>
      <c r="CN17" s="28"/>
      <c r="CO17" s="29"/>
      <c r="CP17" s="170">
        <f t="shared" si="40"/>
        <v>0</v>
      </c>
      <c r="CQ17" s="147">
        <f>E17+N17+Q17+AC17+AR17+BJ17+BV17+CK17+CN17</f>
        <v>0</v>
      </c>
      <c r="CR17" s="29"/>
      <c r="CS17" s="28"/>
      <c r="CT17" s="28"/>
      <c r="CU17" s="29"/>
      <c r="CV17" s="28"/>
      <c r="CW17" s="28"/>
      <c r="CX17" s="29"/>
      <c r="CY17" s="28"/>
      <c r="CZ17" s="28"/>
      <c r="DA17" s="29"/>
      <c r="DB17" s="28"/>
      <c r="DC17" s="28"/>
      <c r="DD17" s="29"/>
      <c r="DE17" s="28"/>
      <c r="DF17" s="28"/>
      <c r="DG17" s="29"/>
      <c r="DH17" s="28"/>
      <c r="DI17" s="28"/>
      <c r="DJ17" s="29"/>
      <c r="DK17" s="28"/>
      <c r="DL17" s="28"/>
      <c r="DM17" s="29"/>
      <c r="DN17" s="28">
        <f t="shared" si="46"/>
        <v>0</v>
      </c>
      <c r="DO17" s="28">
        <f t="shared" si="46"/>
        <v>0</v>
      </c>
      <c r="DP17" s="29"/>
      <c r="DQ17" s="28"/>
      <c r="DR17" s="28"/>
      <c r="DS17" s="29"/>
      <c r="DT17" s="28"/>
      <c r="DU17" s="28"/>
      <c r="DV17" s="29"/>
      <c r="DW17" s="28"/>
      <c r="DX17" s="28"/>
      <c r="DY17" s="29"/>
      <c r="DZ17" s="28"/>
      <c r="EA17" s="28"/>
      <c r="EB17" s="29"/>
      <c r="EC17" s="28">
        <f t="shared" si="49"/>
        <v>0</v>
      </c>
      <c r="ED17" s="28">
        <f t="shared" si="8"/>
        <v>0</v>
      </c>
      <c r="EE17" s="29"/>
      <c r="EF17" s="218"/>
    </row>
    <row r="18" spans="1:136" s="30" customFormat="1" x14ac:dyDescent="0.25">
      <c r="A18" s="27">
        <v>8</v>
      </c>
      <c r="B18" s="126" t="s">
        <v>47</v>
      </c>
      <c r="C18" s="127" t="s">
        <v>13</v>
      </c>
      <c r="D18" s="170"/>
      <c r="E18" s="28"/>
      <c r="F18" s="29"/>
      <c r="G18" s="28"/>
      <c r="H18" s="28"/>
      <c r="I18" s="29"/>
      <c r="J18" s="28"/>
      <c r="K18" s="28"/>
      <c r="L18" s="29"/>
      <c r="M18" s="28"/>
      <c r="N18" s="28"/>
      <c r="O18" s="29"/>
      <c r="P18" s="28"/>
      <c r="Q18" s="28"/>
      <c r="R18" s="29"/>
      <c r="S18" s="28"/>
      <c r="T18" s="28"/>
      <c r="U18" s="29"/>
      <c r="V18" s="28"/>
      <c r="W18" s="28"/>
      <c r="X18" s="116"/>
      <c r="Y18" s="147"/>
      <c r="Z18" s="28"/>
      <c r="AA18" s="29"/>
      <c r="AB18" s="28">
        <f t="shared" si="55"/>
        <v>0</v>
      </c>
      <c r="AC18" s="28">
        <f t="shared" si="55"/>
        <v>0</v>
      </c>
      <c r="AD18" s="29"/>
      <c r="AE18" s="28"/>
      <c r="AF18" s="28"/>
      <c r="AG18" s="29"/>
      <c r="AH18" s="28"/>
      <c r="AI18" s="28"/>
      <c r="AJ18" s="29"/>
      <c r="AK18" s="28"/>
      <c r="AL18" s="28"/>
      <c r="AM18" s="29"/>
      <c r="AN18" s="28"/>
      <c r="AO18" s="28"/>
      <c r="AP18" s="29"/>
      <c r="AQ18" s="28"/>
      <c r="AR18" s="28"/>
      <c r="AS18" s="29"/>
      <c r="AT18" s="28"/>
      <c r="AU18" s="28"/>
      <c r="AV18" s="29"/>
      <c r="AW18" s="28"/>
      <c r="AX18" s="28"/>
      <c r="AY18" s="29"/>
      <c r="AZ18" s="28"/>
      <c r="BA18" s="28"/>
      <c r="BB18" s="29"/>
      <c r="BC18" s="28"/>
      <c r="BD18" s="28"/>
      <c r="BE18" s="29"/>
      <c r="BF18" s="28"/>
      <c r="BG18" s="28"/>
      <c r="BH18" s="29"/>
      <c r="BI18" s="28">
        <f t="shared" si="27"/>
        <v>0</v>
      </c>
      <c r="BJ18" s="28">
        <f t="shared" si="4"/>
        <v>0</v>
      </c>
      <c r="BK18" s="29"/>
      <c r="BL18" s="193"/>
      <c r="BM18" s="199"/>
      <c r="BN18" s="116"/>
      <c r="BO18" s="147"/>
      <c r="BP18" s="28"/>
      <c r="BQ18" s="29"/>
      <c r="BR18" s="28"/>
      <c r="BS18" s="28"/>
      <c r="BT18" s="29"/>
      <c r="BU18" s="28">
        <f t="shared" si="5"/>
        <v>0</v>
      </c>
      <c r="BV18" s="28">
        <f t="shared" si="5"/>
        <v>0</v>
      </c>
      <c r="BW18" s="29"/>
      <c r="BX18" s="28"/>
      <c r="BY18" s="28"/>
      <c r="BZ18" s="29"/>
      <c r="CA18" s="28"/>
      <c r="CB18" s="28"/>
      <c r="CC18" s="29"/>
      <c r="CD18" s="28"/>
      <c r="CE18" s="28"/>
      <c r="CF18" s="29"/>
      <c r="CG18" s="28"/>
      <c r="CH18" s="28"/>
      <c r="CI18" s="29"/>
      <c r="CJ18" s="28"/>
      <c r="CK18" s="28"/>
      <c r="CL18" s="29"/>
      <c r="CM18" s="28"/>
      <c r="CN18" s="28"/>
      <c r="CO18" s="29"/>
      <c r="CP18" s="170">
        <f t="shared" si="40"/>
        <v>0</v>
      </c>
      <c r="CQ18" s="147">
        <f>E18+N18+Q18+AC18+AR18+BJ18+BV18+CK18+CN18</f>
        <v>0</v>
      </c>
      <c r="CR18" s="29"/>
      <c r="CS18" s="28"/>
      <c r="CT18" s="28"/>
      <c r="CU18" s="29"/>
      <c r="CV18" s="28"/>
      <c r="CW18" s="28"/>
      <c r="CX18" s="29"/>
      <c r="CY18" s="28"/>
      <c r="CZ18" s="28"/>
      <c r="DA18" s="29"/>
      <c r="DB18" s="28"/>
      <c r="DC18" s="28"/>
      <c r="DD18" s="29"/>
      <c r="DE18" s="28"/>
      <c r="DF18" s="28"/>
      <c r="DG18" s="29"/>
      <c r="DH18" s="28"/>
      <c r="DI18" s="28"/>
      <c r="DJ18" s="29"/>
      <c r="DK18" s="28"/>
      <c r="DL18" s="28"/>
      <c r="DM18" s="29"/>
      <c r="DN18" s="28">
        <f t="shared" si="46"/>
        <v>0</v>
      </c>
      <c r="DO18" s="28">
        <f t="shared" si="46"/>
        <v>0</v>
      </c>
      <c r="DP18" s="29"/>
      <c r="DQ18" s="28"/>
      <c r="DR18" s="28"/>
      <c r="DS18" s="29"/>
      <c r="DT18" s="28"/>
      <c r="DU18" s="28"/>
      <c r="DV18" s="29"/>
      <c r="DW18" s="28"/>
      <c r="DX18" s="28"/>
      <c r="DY18" s="29"/>
      <c r="DZ18" s="28"/>
      <c r="EA18" s="28"/>
      <c r="EB18" s="29"/>
      <c r="EC18" s="28">
        <f t="shared" si="49"/>
        <v>0</v>
      </c>
      <c r="ED18" s="28">
        <f t="shared" si="8"/>
        <v>0</v>
      </c>
      <c r="EE18" s="29"/>
      <c r="EF18" s="218"/>
    </row>
    <row r="19" spans="1:136" s="113" customFormat="1" ht="16.5" thickBot="1" x14ac:dyDescent="0.3">
      <c r="A19" s="107">
        <v>9</v>
      </c>
      <c r="B19" s="128" t="s">
        <v>128</v>
      </c>
      <c r="C19" s="129" t="s">
        <v>14</v>
      </c>
      <c r="D19" s="171"/>
      <c r="E19" s="34"/>
      <c r="F19" s="35"/>
      <c r="G19" s="34"/>
      <c r="H19" s="34"/>
      <c r="I19" s="35"/>
      <c r="J19" s="34"/>
      <c r="K19" s="34"/>
      <c r="L19" s="35"/>
      <c r="M19" s="34"/>
      <c r="N19" s="34"/>
      <c r="O19" s="35"/>
      <c r="P19" s="34"/>
      <c r="Q19" s="34"/>
      <c r="R19" s="35"/>
      <c r="S19" s="34"/>
      <c r="T19" s="34"/>
      <c r="U19" s="35"/>
      <c r="V19" s="34"/>
      <c r="W19" s="34"/>
      <c r="X19" s="117"/>
      <c r="Y19" s="148"/>
      <c r="Z19" s="34"/>
      <c r="AA19" s="35"/>
      <c r="AB19" s="34">
        <f t="shared" si="55"/>
        <v>0</v>
      </c>
      <c r="AC19" s="34">
        <f t="shared" si="55"/>
        <v>0</v>
      </c>
      <c r="AD19" s="35"/>
      <c r="AE19" s="34"/>
      <c r="AF19" s="34"/>
      <c r="AG19" s="35"/>
      <c r="AH19" s="34"/>
      <c r="AI19" s="34"/>
      <c r="AJ19" s="35"/>
      <c r="AK19" s="34"/>
      <c r="AL19" s="34"/>
      <c r="AM19" s="35"/>
      <c r="AN19" s="34"/>
      <c r="AO19" s="34"/>
      <c r="AP19" s="35"/>
      <c r="AQ19" s="34"/>
      <c r="AR19" s="34"/>
      <c r="AS19" s="35"/>
      <c r="AT19" s="34"/>
      <c r="AU19" s="34"/>
      <c r="AV19" s="35"/>
      <c r="AW19" s="34"/>
      <c r="AX19" s="34"/>
      <c r="AY19" s="35"/>
      <c r="AZ19" s="34"/>
      <c r="BA19" s="34"/>
      <c r="BB19" s="35"/>
      <c r="BC19" s="34"/>
      <c r="BD19" s="34"/>
      <c r="BE19" s="35"/>
      <c r="BF19" s="34"/>
      <c r="BG19" s="34"/>
      <c r="BH19" s="35"/>
      <c r="BI19" s="34">
        <f t="shared" si="27"/>
        <v>0</v>
      </c>
      <c r="BJ19" s="34">
        <f t="shared" si="4"/>
        <v>0</v>
      </c>
      <c r="BK19" s="35"/>
      <c r="BL19" s="194"/>
      <c r="BM19" s="205"/>
      <c r="BN19" s="117"/>
      <c r="BO19" s="148"/>
      <c r="BP19" s="34"/>
      <c r="BQ19" s="35"/>
      <c r="BR19" s="34"/>
      <c r="BS19" s="34"/>
      <c r="BT19" s="35"/>
      <c r="BU19" s="34">
        <f t="shared" si="5"/>
        <v>0</v>
      </c>
      <c r="BV19" s="34">
        <f t="shared" si="5"/>
        <v>0</v>
      </c>
      <c r="BW19" s="35"/>
      <c r="BX19" s="34"/>
      <c r="BY19" s="34"/>
      <c r="BZ19" s="35"/>
      <c r="CA19" s="34"/>
      <c r="CB19" s="34"/>
      <c r="CC19" s="35"/>
      <c r="CD19" s="34"/>
      <c r="CE19" s="34"/>
      <c r="CF19" s="35"/>
      <c r="CG19" s="34"/>
      <c r="CH19" s="34"/>
      <c r="CI19" s="35"/>
      <c r="CJ19" s="34"/>
      <c r="CK19" s="34"/>
      <c r="CL19" s="35"/>
      <c r="CM19" s="34"/>
      <c r="CN19" s="34"/>
      <c r="CO19" s="35"/>
      <c r="CP19" s="171">
        <f t="shared" si="40"/>
        <v>0</v>
      </c>
      <c r="CQ19" s="148">
        <f>E19+N19+Q19+AC19+AR19+BJ19+BV19+CK19+CN19</f>
        <v>0</v>
      </c>
      <c r="CR19" s="35"/>
      <c r="CS19" s="34"/>
      <c r="CT19" s="34"/>
      <c r="CU19" s="35"/>
      <c r="CV19" s="34"/>
      <c r="CW19" s="34"/>
      <c r="CX19" s="35"/>
      <c r="CY19" s="34"/>
      <c r="CZ19" s="34"/>
      <c r="DA19" s="35"/>
      <c r="DB19" s="34"/>
      <c r="DC19" s="34"/>
      <c r="DD19" s="35"/>
      <c r="DE19" s="34"/>
      <c r="DF19" s="34"/>
      <c r="DG19" s="35"/>
      <c r="DH19" s="34"/>
      <c r="DI19" s="34"/>
      <c r="DJ19" s="35"/>
      <c r="DK19" s="34"/>
      <c r="DL19" s="34"/>
      <c r="DM19" s="35"/>
      <c r="DN19" s="34">
        <f t="shared" si="46"/>
        <v>0</v>
      </c>
      <c r="DO19" s="34">
        <f t="shared" si="46"/>
        <v>0</v>
      </c>
      <c r="DP19" s="35"/>
      <c r="DQ19" s="34"/>
      <c r="DR19" s="34"/>
      <c r="DS19" s="35"/>
      <c r="DT19" s="34"/>
      <c r="DU19" s="34"/>
      <c r="DV19" s="35"/>
      <c r="DW19" s="34"/>
      <c r="DX19" s="34"/>
      <c r="DY19" s="35"/>
      <c r="DZ19" s="34"/>
      <c r="EA19" s="34"/>
      <c r="EB19" s="35"/>
      <c r="EC19" s="34">
        <f t="shared" si="49"/>
        <v>0</v>
      </c>
      <c r="ED19" s="34">
        <f t="shared" si="8"/>
        <v>0</v>
      </c>
      <c r="EE19" s="35"/>
      <c r="EF19" s="219"/>
    </row>
    <row r="20" spans="1:136" s="21" customFormat="1" ht="16.5" thickBot="1" x14ac:dyDescent="0.3">
      <c r="A20" s="213">
        <v>10</v>
      </c>
      <c r="B20" s="130" t="s">
        <v>48</v>
      </c>
      <c r="C20" s="131" t="s">
        <v>93</v>
      </c>
      <c r="D20" s="17">
        <f t="shared" ref="D20" si="56">SUM(D15:D19)</f>
        <v>0</v>
      </c>
      <c r="E20" s="18">
        <f>SUM(E15:E19)</f>
        <v>0</v>
      </c>
      <c r="F20" s="19"/>
      <c r="G20" s="18">
        <f t="shared" ref="G20" si="57">SUM(G15:G19)</f>
        <v>0</v>
      </c>
      <c r="H20" s="18">
        <f t="shared" ref="H20" si="58">SUM(H15:H19)</f>
        <v>0</v>
      </c>
      <c r="I20" s="19"/>
      <c r="J20" s="18">
        <f t="shared" ref="J20" si="59">SUM(J15:J19)</f>
        <v>0</v>
      </c>
      <c r="K20" s="18">
        <f t="shared" ref="K20" si="60">SUM(K15:K19)</f>
        <v>0</v>
      </c>
      <c r="L20" s="19"/>
      <c r="M20" s="18">
        <f t="shared" ref="M20:N20" si="61">SUM(M15:M19)</f>
        <v>0</v>
      </c>
      <c r="N20" s="18">
        <f t="shared" si="61"/>
        <v>0</v>
      </c>
      <c r="O20" s="19"/>
      <c r="P20" s="18">
        <f t="shared" ref="P20" si="62">SUM(P15:P19)</f>
        <v>0</v>
      </c>
      <c r="Q20" s="18">
        <f t="shared" ref="Q20" si="63">SUM(Q15:Q19)</f>
        <v>0</v>
      </c>
      <c r="R20" s="19"/>
      <c r="S20" s="18">
        <f t="shared" ref="S20:T20" si="64">SUM(S15:S19)</f>
        <v>0</v>
      </c>
      <c r="T20" s="18">
        <f t="shared" si="64"/>
        <v>0</v>
      </c>
      <c r="U20" s="19"/>
      <c r="V20" s="18">
        <f t="shared" ref="V20" si="65">SUM(V15:V19)</f>
        <v>0</v>
      </c>
      <c r="W20" s="18">
        <f t="shared" ref="W20:Y20" si="66">SUM(W15:W19)</f>
        <v>0</v>
      </c>
      <c r="X20" s="158">
        <f t="shared" si="66"/>
        <v>0</v>
      </c>
      <c r="Y20" s="145">
        <f t="shared" si="66"/>
        <v>0</v>
      </c>
      <c r="Z20" s="18">
        <f t="shared" ref="Z20" si="67">SUM(Z15:Z19)</f>
        <v>0</v>
      </c>
      <c r="AA20" s="19"/>
      <c r="AB20" s="18">
        <f t="shared" ref="AB20" si="68">SUM(AB15:AB19)</f>
        <v>0</v>
      </c>
      <c r="AC20" s="18">
        <f t="shared" ref="AC20" si="69">SUM(AC15:AC19)</f>
        <v>0</v>
      </c>
      <c r="AD20" s="19"/>
      <c r="AE20" s="18">
        <f t="shared" ref="AE20" si="70">SUM(AE15:AE19)</f>
        <v>0</v>
      </c>
      <c r="AF20" s="18">
        <f t="shared" ref="AF20" si="71">SUM(AF15:AF19)</f>
        <v>0</v>
      </c>
      <c r="AG20" s="19"/>
      <c r="AH20" s="18">
        <f t="shared" ref="AH20" si="72">SUM(AH15:AH19)</f>
        <v>0</v>
      </c>
      <c r="AI20" s="18">
        <f t="shared" ref="AI20" si="73">SUM(AI15:AI19)</f>
        <v>0</v>
      </c>
      <c r="AJ20" s="19"/>
      <c r="AK20" s="18">
        <f t="shared" ref="AK20" si="74">SUM(AK15:AK19)</f>
        <v>0</v>
      </c>
      <c r="AL20" s="18">
        <f t="shared" ref="AL20" si="75">SUM(AL15:AL19)</f>
        <v>0</v>
      </c>
      <c r="AM20" s="19"/>
      <c r="AN20" s="18">
        <f t="shared" ref="AN20" si="76">SUM(AN15:AN19)</f>
        <v>0</v>
      </c>
      <c r="AO20" s="18">
        <f t="shared" ref="AO20" si="77">SUM(AO15:AO19)</f>
        <v>0</v>
      </c>
      <c r="AP20" s="19"/>
      <c r="AQ20" s="18">
        <f t="shared" ref="AQ20:AR20" si="78">SUM(AQ15:AQ19)</f>
        <v>0</v>
      </c>
      <c r="AR20" s="18">
        <f t="shared" si="78"/>
        <v>0</v>
      </c>
      <c r="AS20" s="19"/>
      <c r="AT20" s="18">
        <f t="shared" ref="AT20" si="79">SUM(AT15:AT19)</f>
        <v>0</v>
      </c>
      <c r="AU20" s="18">
        <f t="shared" ref="AU20" si="80">SUM(AU15:AU19)</f>
        <v>0</v>
      </c>
      <c r="AV20" s="19"/>
      <c r="AW20" s="18">
        <f t="shared" ref="AW20" si="81">SUM(AW15:AW19)</f>
        <v>0</v>
      </c>
      <c r="AX20" s="18">
        <f t="shared" ref="AX20" si="82">SUM(AX15:AX19)</f>
        <v>0</v>
      </c>
      <c r="AY20" s="19"/>
      <c r="AZ20" s="18">
        <f t="shared" ref="AZ20" si="83">SUM(AZ15:AZ19)</f>
        <v>0</v>
      </c>
      <c r="BA20" s="18">
        <f t="shared" ref="BA20" si="84">SUM(BA15:BA19)</f>
        <v>0</v>
      </c>
      <c r="BB20" s="19"/>
      <c r="BC20" s="18">
        <f t="shared" ref="BC20" si="85">SUM(BC15:BC19)</f>
        <v>0</v>
      </c>
      <c r="BD20" s="18">
        <f t="shared" ref="BD20" si="86">SUM(BD15:BD19)</f>
        <v>0</v>
      </c>
      <c r="BE20" s="19"/>
      <c r="BF20" s="18">
        <f>SUM(BF15:BF19)</f>
        <v>0</v>
      </c>
      <c r="BG20" s="18">
        <f t="shared" ref="BG20" si="87">SUM(BG15:BG19)</f>
        <v>0</v>
      </c>
      <c r="BH20" s="19"/>
      <c r="BI20" s="18">
        <f t="shared" si="27"/>
        <v>0</v>
      </c>
      <c r="BJ20" s="18">
        <f t="shared" si="4"/>
        <v>0</v>
      </c>
      <c r="BK20" s="19"/>
      <c r="BL20" s="18">
        <f>SUM(BL15:BL19)</f>
        <v>0</v>
      </c>
      <c r="BM20" s="18">
        <f t="shared" ref="BM20" si="88">SUM(BM15:BM19)</f>
        <v>0</v>
      </c>
      <c r="BN20" s="19"/>
      <c r="BO20" s="145">
        <f t="shared" ref="BO20" si="89">SUM(BO15:BO19)</f>
        <v>0</v>
      </c>
      <c r="BP20" s="18">
        <f t="shared" ref="BP20" si="90">SUM(BP15:BP19)</f>
        <v>0</v>
      </c>
      <c r="BQ20" s="19"/>
      <c r="BR20" s="18">
        <f t="shared" ref="BR20" si="91">SUM(BR15:BR19)</f>
        <v>0</v>
      </c>
      <c r="BS20" s="18">
        <f t="shared" ref="BS20" si="92">SUM(BS15:BS19)</f>
        <v>0</v>
      </c>
      <c r="BT20" s="19"/>
      <c r="BU20" s="18">
        <f t="shared" si="5"/>
        <v>0</v>
      </c>
      <c r="BV20" s="18">
        <f t="shared" si="5"/>
        <v>0</v>
      </c>
      <c r="BW20" s="19"/>
      <c r="BX20" s="18">
        <f t="shared" ref="BX20" si="93">SUM(BX15:BX19)</f>
        <v>0</v>
      </c>
      <c r="BY20" s="18">
        <f t="shared" ref="BY20" si="94">SUM(BY15:BY19)</f>
        <v>0</v>
      </c>
      <c r="BZ20" s="19"/>
      <c r="CA20" s="18">
        <f t="shared" ref="CA20" si="95">SUM(CA15:CA19)</f>
        <v>0</v>
      </c>
      <c r="CB20" s="18">
        <f t="shared" ref="CB20" si="96">SUM(CB15:CB19)</f>
        <v>0</v>
      </c>
      <c r="CC20" s="19"/>
      <c r="CD20" s="18">
        <f t="shared" ref="CD20" si="97">SUM(CD15:CD19)</f>
        <v>0</v>
      </c>
      <c r="CE20" s="18">
        <f t="shared" ref="CE20" si="98">SUM(CE15:CE19)</f>
        <v>0</v>
      </c>
      <c r="CF20" s="19"/>
      <c r="CG20" s="18">
        <f t="shared" ref="CG20" si="99">SUM(CG15:CG19)</f>
        <v>0</v>
      </c>
      <c r="CH20" s="18">
        <f t="shared" ref="CH20" si="100">SUM(CH15:CH19)</f>
        <v>0</v>
      </c>
      <c r="CI20" s="19"/>
      <c r="CJ20" s="18">
        <f t="shared" ref="CJ20:CK20" si="101">SUM(CJ15:CJ19)</f>
        <v>0</v>
      </c>
      <c r="CK20" s="18">
        <f t="shared" si="101"/>
        <v>0</v>
      </c>
      <c r="CL20" s="19"/>
      <c r="CM20" s="18">
        <f t="shared" ref="CM20:CN20" si="102">SUM(CM15:CM19)</f>
        <v>0</v>
      </c>
      <c r="CN20" s="18">
        <f t="shared" si="102"/>
        <v>0</v>
      </c>
      <c r="CO20" s="19"/>
      <c r="CP20" s="17">
        <f>SUM(CP15:CP19)</f>
        <v>0</v>
      </c>
      <c r="CQ20" s="145">
        <f>SUM(CQ15:CQ19)</f>
        <v>0</v>
      </c>
      <c r="CR20" s="19"/>
      <c r="CS20" s="18">
        <f t="shared" ref="CS20" si="103">SUM(CS15:CS19)</f>
        <v>0</v>
      </c>
      <c r="CT20" s="18">
        <f t="shared" ref="CT20" si="104">SUM(CT15:CT19)</f>
        <v>0</v>
      </c>
      <c r="CU20" s="19"/>
      <c r="CV20" s="18">
        <f t="shared" ref="CV20:CW20" si="105">SUM(CV15:CV19)</f>
        <v>0</v>
      </c>
      <c r="CW20" s="18">
        <f t="shared" si="105"/>
        <v>0</v>
      </c>
      <c r="CX20" s="19"/>
      <c r="CY20" s="18">
        <f t="shared" ref="CY20:CZ20" si="106">SUM(CY15:CY19)</f>
        <v>0</v>
      </c>
      <c r="CZ20" s="18">
        <f t="shared" si="106"/>
        <v>0</v>
      </c>
      <c r="DA20" s="19"/>
      <c r="DB20" s="18">
        <f t="shared" ref="DB20" si="107">SUM(DB15:DB19)</f>
        <v>0</v>
      </c>
      <c r="DC20" s="18">
        <f t="shared" ref="DC20" si="108">SUM(DC15:DC19)</f>
        <v>0</v>
      </c>
      <c r="DD20" s="19"/>
      <c r="DE20" s="18">
        <f t="shared" ref="DE20" si="109">SUM(DE15:DE19)</f>
        <v>0</v>
      </c>
      <c r="DF20" s="18">
        <f t="shared" ref="DF20" si="110">SUM(DF15:DF19)</f>
        <v>0</v>
      </c>
      <c r="DG20" s="19"/>
      <c r="DH20" s="18">
        <f t="shared" ref="DH20:DI20" si="111">SUM(DH15:DH19)</f>
        <v>0</v>
      </c>
      <c r="DI20" s="18">
        <f t="shared" si="111"/>
        <v>0</v>
      </c>
      <c r="DJ20" s="19"/>
      <c r="DK20" s="18">
        <f t="shared" ref="DK20" si="112">SUM(DK15:DK19)</f>
        <v>0</v>
      </c>
      <c r="DL20" s="18">
        <f t="shared" ref="DL20" si="113">SUM(DL15:DL19)</f>
        <v>0</v>
      </c>
      <c r="DM20" s="19"/>
      <c r="DN20" s="18">
        <f t="shared" si="46"/>
        <v>0</v>
      </c>
      <c r="DO20" s="18">
        <f t="shared" si="46"/>
        <v>0</v>
      </c>
      <c r="DP20" s="19"/>
      <c r="DQ20" s="18">
        <f t="shared" ref="DQ20:DR20" si="114">SUM(DQ15:DQ19)</f>
        <v>0</v>
      </c>
      <c r="DR20" s="18">
        <f t="shared" si="114"/>
        <v>0</v>
      </c>
      <c r="DS20" s="19"/>
      <c r="DT20" s="18">
        <f>SUM(DT15:DT19)</f>
        <v>0</v>
      </c>
      <c r="DU20" s="18">
        <f>SUM(DU15:DU19)</f>
        <v>0</v>
      </c>
      <c r="DV20" s="19"/>
      <c r="DW20" s="18">
        <f t="shared" ref="DW20" si="115">SUM(DW15:DW19)</f>
        <v>0</v>
      </c>
      <c r="DX20" s="18">
        <f t="shared" ref="DX20" si="116">SUM(DX15:DX19)</f>
        <v>0</v>
      </c>
      <c r="DY20" s="19"/>
      <c r="DZ20" s="18">
        <f t="shared" ref="DZ20:EA20" si="117">SUM(DZ15:DZ19)</f>
        <v>0</v>
      </c>
      <c r="EA20" s="18">
        <f t="shared" si="117"/>
        <v>0</v>
      </c>
      <c r="EB20" s="19"/>
      <c r="EC20" s="18">
        <f t="shared" si="49"/>
        <v>0</v>
      </c>
      <c r="ED20" s="18">
        <f t="shared" si="8"/>
        <v>0</v>
      </c>
      <c r="EE20" s="19"/>
      <c r="EF20" s="220"/>
    </row>
    <row r="21" spans="1:136" s="21" customFormat="1" ht="16.5" thickBot="1" x14ac:dyDescent="0.3">
      <c r="A21" s="213">
        <v>11</v>
      </c>
      <c r="B21" s="130" t="s">
        <v>49</v>
      </c>
      <c r="C21" s="131" t="s">
        <v>92</v>
      </c>
      <c r="D21" s="17">
        <f t="shared" ref="D21" si="118">SUM(D11,D12,D13,D14,D20)</f>
        <v>331561</v>
      </c>
      <c r="E21" s="18">
        <f t="shared" ref="E21" si="119">SUM(E11,E12,E13,E14,E20)</f>
        <v>400004</v>
      </c>
      <c r="F21" s="19">
        <f t="shared" ref="F21" si="120">E21/D21</f>
        <v>1.2064265700730785</v>
      </c>
      <c r="G21" s="18">
        <f t="shared" ref="G21" si="121">SUM(G11,G12,G13,G14,G20)</f>
        <v>43214</v>
      </c>
      <c r="H21" s="18">
        <f t="shared" ref="H21" si="122">SUM(H11,H12,H13,H14,H20)</f>
        <v>0</v>
      </c>
      <c r="I21" s="19">
        <f t="shared" si="10"/>
        <v>0</v>
      </c>
      <c r="J21" s="18">
        <f t="shared" ref="J21" si="123">SUM(J11,J12,J13,J14,J20)</f>
        <v>421195</v>
      </c>
      <c r="K21" s="18">
        <f t="shared" ref="K21" si="124">SUM(K11,K12,K13,K14,K20)</f>
        <v>0</v>
      </c>
      <c r="L21" s="19">
        <f t="shared" si="11"/>
        <v>0</v>
      </c>
      <c r="M21" s="18">
        <f t="shared" ref="M21:N21" si="125">SUM(M11,M12,M13,M14,M20)</f>
        <v>464409</v>
      </c>
      <c r="N21" s="18">
        <f t="shared" si="125"/>
        <v>0</v>
      </c>
      <c r="O21" s="19">
        <f t="shared" si="13"/>
        <v>0</v>
      </c>
      <c r="P21" s="18">
        <f t="shared" ref="P21" si="126">SUM(P11,P12,P13,P14,P20)</f>
        <v>50260</v>
      </c>
      <c r="Q21" s="18">
        <f t="shared" ref="Q21" si="127">SUM(Q11,Q12,Q13,Q14,Q20)</f>
        <v>84770</v>
      </c>
      <c r="R21" s="19">
        <f t="shared" si="14"/>
        <v>1.6866295264623956</v>
      </c>
      <c r="S21" s="18">
        <f t="shared" ref="S21:T21" si="128">SUM(S11,S12,S13,S14,S20)</f>
        <v>21616</v>
      </c>
      <c r="T21" s="18">
        <f t="shared" si="128"/>
        <v>33800</v>
      </c>
      <c r="U21" s="19">
        <f t="shared" si="0"/>
        <v>1.5636565507031828</v>
      </c>
      <c r="V21" s="18">
        <f t="shared" ref="V21:W21" si="129">SUM(V11,V12,V13,V14,V20)</f>
        <v>87218</v>
      </c>
      <c r="W21" s="18">
        <f t="shared" si="129"/>
        <v>103291</v>
      </c>
      <c r="X21" s="87">
        <f>W21/V21</f>
        <v>1.1842853539407003</v>
      </c>
      <c r="Y21" s="145">
        <f t="shared" ref="Y21" si="130">SUM(Y11,Y12,Y13,Y14,Y20)</f>
        <v>8729</v>
      </c>
      <c r="Z21" s="18">
        <f t="shared" ref="Z21" si="131">SUM(Z11,Z12,Z13,Z14,Z20)</f>
        <v>9248</v>
      </c>
      <c r="AA21" s="19">
        <f t="shared" si="16"/>
        <v>1.0594569824722191</v>
      </c>
      <c r="AB21" s="18">
        <f t="shared" ref="AB21" si="132">SUM(AB11,AB12,AB13,AB14,AB20)</f>
        <v>117563</v>
      </c>
      <c r="AC21" s="18">
        <f t="shared" ref="AC21" si="133">SUM(AC11,AC12,AC13,AC14,AC20)</f>
        <v>146339</v>
      </c>
      <c r="AD21" s="85">
        <f>AC21/AB21</f>
        <v>1.2447708888000477</v>
      </c>
      <c r="AE21" s="18">
        <f t="shared" ref="AE21" si="134">SUM(AE11,AE12,AE13,AE14,AE20)</f>
        <v>7393</v>
      </c>
      <c r="AF21" s="18">
        <f t="shared" ref="AF21" si="135">SUM(AF11,AF12,AF13,AF14,AF20)</f>
        <v>8737</v>
      </c>
      <c r="AG21" s="19">
        <f t="shared" si="18"/>
        <v>1.1817935885296902</v>
      </c>
      <c r="AH21" s="18">
        <f t="shared" ref="AH21" si="136">SUM(AH11,AH12,AH13,AH14,AH20)</f>
        <v>40324</v>
      </c>
      <c r="AI21" s="18">
        <f t="shared" ref="AI21" si="137">SUM(AI11,AI12,AI13,AI14,AI20)</f>
        <v>51995</v>
      </c>
      <c r="AJ21" s="19">
        <f t="shared" si="19"/>
        <v>1.2894306120424561</v>
      </c>
      <c r="AK21" s="18">
        <f t="shared" ref="AK21" si="138">SUM(AK11,AK12,AK13,AK14,AK20)</f>
        <v>117693</v>
      </c>
      <c r="AL21" s="18">
        <f t="shared" ref="AL21" si="139">SUM(AL11,AL12,AL13,AL14,AL20)</f>
        <v>155142</v>
      </c>
      <c r="AM21" s="19">
        <f t="shared" si="20"/>
        <v>1.3181922459279651</v>
      </c>
      <c r="AN21" s="18">
        <f t="shared" ref="AN21" si="140">SUM(AN11,AN12,AN13,AN14,AN20)</f>
        <v>3793</v>
      </c>
      <c r="AO21" s="18">
        <f t="shared" ref="AO21" si="141">SUM(AO11,AO12,AO13,AO14,AO20)</f>
        <v>3793</v>
      </c>
      <c r="AP21" s="19">
        <f t="shared" si="2"/>
        <v>1</v>
      </c>
      <c r="AQ21" s="18">
        <f t="shared" ref="AQ21:AR21" si="142">SUM(AQ11,AQ12,AQ13,AQ14,AQ20)</f>
        <v>169203</v>
      </c>
      <c r="AR21" s="18">
        <f t="shared" si="142"/>
        <v>219667</v>
      </c>
      <c r="AS21" s="19">
        <f t="shared" si="22"/>
        <v>1.2982453029792616</v>
      </c>
      <c r="AT21" s="18">
        <f t="shared" ref="AT21" si="143">SUM(AT11,AT12,AT13,AT14,AT20)</f>
        <v>20571</v>
      </c>
      <c r="AU21" s="18">
        <f t="shared" ref="AU21" si="144">SUM(AU11,AU12,AU13,AU14,AU20)</f>
        <v>29556</v>
      </c>
      <c r="AV21" s="19">
        <f t="shared" si="23"/>
        <v>1.4367799329152691</v>
      </c>
      <c r="AW21" s="18">
        <f t="shared" ref="AW21" si="145">SUM(AW11,AW12,AW13,AW14,AW20)</f>
        <v>12327</v>
      </c>
      <c r="AX21" s="18">
        <f t="shared" ref="AX21" si="146">SUM(AX11,AX12,AX13,AX14,AX20)</f>
        <v>13928</v>
      </c>
      <c r="AY21" s="19">
        <f t="shared" si="24"/>
        <v>1.1298775046645575</v>
      </c>
      <c r="AZ21" s="18">
        <f t="shared" ref="AZ21" si="147">SUM(AZ11,AZ12,AZ13,AZ14,AZ20)</f>
        <v>47921</v>
      </c>
      <c r="BA21" s="18">
        <f t="shared" ref="BA21" si="148">SUM(BA11,BA12,BA13,BA14,BA20)</f>
        <v>49705</v>
      </c>
      <c r="BB21" s="19">
        <f t="shared" si="25"/>
        <v>1.0372279376473781</v>
      </c>
      <c r="BC21" s="18">
        <f t="shared" ref="BC21" si="149">SUM(BC11,BC12,BC13,BC14,BC20)</f>
        <v>249767</v>
      </c>
      <c r="BD21" s="18">
        <f t="shared" ref="BD21" si="150">SUM(BD11,BD12,BD13,BD14,BD20)</f>
        <v>309944</v>
      </c>
      <c r="BE21" s="19">
        <f t="shared" si="26"/>
        <v>1.2409325491357945</v>
      </c>
      <c r="BF21" s="18">
        <f t="shared" ref="BF21:BG21" si="151">SUM(BF11,BF12,BF13,BF14,BF20)</f>
        <v>3447</v>
      </c>
      <c r="BG21" s="18">
        <f t="shared" si="151"/>
        <v>3447</v>
      </c>
      <c r="BH21" s="19">
        <f t="shared" si="3"/>
        <v>1</v>
      </c>
      <c r="BI21" s="18">
        <f t="shared" si="27"/>
        <v>334033</v>
      </c>
      <c r="BJ21" s="18">
        <f t="shared" si="4"/>
        <v>406580</v>
      </c>
      <c r="BK21" s="19">
        <f>BJ21/BI21</f>
        <v>1.217185128415456</v>
      </c>
      <c r="BL21" s="18">
        <f t="shared" ref="BL21:BM21" si="152">SUM(BL11,BL12,BL13,BL14,BL20)</f>
        <v>0</v>
      </c>
      <c r="BM21" s="18">
        <f t="shared" si="152"/>
        <v>342846</v>
      </c>
      <c r="BN21" s="19"/>
      <c r="BO21" s="145">
        <f t="shared" ref="BO21" si="153">SUM(BO11,BO12,BO13,BO14,BO20)</f>
        <v>81209</v>
      </c>
      <c r="BP21" s="18">
        <f t="shared" ref="BP21" si="154">SUM(BP11,BP12,BP13,BP14,BP20)</f>
        <v>93904</v>
      </c>
      <c r="BQ21" s="19">
        <f t="shared" si="29"/>
        <v>1.1563250378652612</v>
      </c>
      <c r="BR21" s="18">
        <f t="shared" ref="BR21" si="155">SUM(BR11,BR12,BR13,BR14,BR20)</f>
        <v>89563</v>
      </c>
      <c r="BS21" s="18">
        <f t="shared" ref="BS21" si="156">SUM(BS11,BS12,BS13,BS14,BS20)</f>
        <v>102808</v>
      </c>
      <c r="BT21" s="19">
        <f t="shared" si="30"/>
        <v>1.1478847291850429</v>
      </c>
      <c r="BU21" s="18">
        <f t="shared" si="5"/>
        <v>170772</v>
      </c>
      <c r="BV21" s="18">
        <f t="shared" si="5"/>
        <v>196712</v>
      </c>
      <c r="BW21" s="19">
        <f t="shared" si="31"/>
        <v>1.1518984376829926</v>
      </c>
      <c r="BX21" s="18">
        <f t="shared" ref="BX21" si="157">SUM(BX11,BX12,BX13,BX14,BX20)</f>
        <v>141971</v>
      </c>
      <c r="BY21" s="18">
        <f t="shared" ref="BY21" si="158">SUM(BY11,BY12,BY13,BY14,BY20)</f>
        <v>163980</v>
      </c>
      <c r="BZ21" s="19">
        <f t="shared" si="32"/>
        <v>1.1550246177036154</v>
      </c>
      <c r="CA21" s="18">
        <f t="shared" ref="CA21" si="159">SUM(CA11,CA12,CA13,CA14,CA20)</f>
        <v>77115</v>
      </c>
      <c r="CB21" s="18">
        <f t="shared" ref="CB21" si="160">SUM(CB11,CB12,CB13,CB14,CB20)</f>
        <v>87666</v>
      </c>
      <c r="CC21" s="19">
        <f t="shared" si="33"/>
        <v>1.1368216300330676</v>
      </c>
      <c r="CD21" s="18">
        <f t="shared" ref="CD21" si="161">SUM(CD11,CD12,CD13,CD14,CD20)</f>
        <v>177372</v>
      </c>
      <c r="CE21" s="18">
        <f t="shared" ref="CE21" si="162">SUM(CE11,CE12,CE13,CE14,CE20)</f>
        <v>200726</v>
      </c>
      <c r="CF21" s="19">
        <f t="shared" si="34"/>
        <v>1.1316667794240354</v>
      </c>
      <c r="CG21" s="18">
        <f t="shared" ref="CG21" si="163">SUM(CG11,CG12,CG13,CG14,CG20)</f>
        <v>15120</v>
      </c>
      <c r="CH21" s="18">
        <f t="shared" ref="CH21" si="164">SUM(CH11,CH12,CH13,CH14,CH20)</f>
        <v>3997</v>
      </c>
      <c r="CI21" s="19">
        <f t="shared" si="35"/>
        <v>0.26435185185185184</v>
      </c>
      <c r="CJ21" s="18">
        <f t="shared" ref="CJ21:CK21" si="165">SUM(CJ11,CJ12,CJ13,CJ14,CJ20)</f>
        <v>411578</v>
      </c>
      <c r="CK21" s="18">
        <f t="shared" si="165"/>
        <v>456369</v>
      </c>
      <c r="CL21" s="19">
        <f t="shared" ref="CL21:CL72" si="166">CK21/CJ21</f>
        <v>1.1088274883497173</v>
      </c>
      <c r="CM21" s="18">
        <f t="shared" ref="CM21:CN21" si="167">SUM(CM11,CM12,CM13,CM14,CM20)</f>
        <v>406</v>
      </c>
      <c r="CN21" s="18">
        <f t="shared" si="167"/>
        <v>406</v>
      </c>
      <c r="CO21" s="19">
        <f t="shared" ref="CO21" si="168">CN21/CM21</f>
        <v>1</v>
      </c>
      <c r="CP21" s="17">
        <f>SUM(CP11:CP14,CP20)</f>
        <v>2049785</v>
      </c>
      <c r="CQ21" s="145">
        <f>SUM(CQ11:CQ14,CQ20)</f>
        <v>2253693</v>
      </c>
      <c r="CR21" s="19">
        <f t="shared" si="41"/>
        <v>1.0994777501054989</v>
      </c>
      <c r="CS21" s="18">
        <f t="shared" ref="CS21" si="169">SUM(CS11,CS12,CS13,CS14,CS20)</f>
        <v>11394</v>
      </c>
      <c r="CT21" s="18">
        <f t="shared" ref="CT21" si="170">SUM(CT11,CT12,CT13,CT14,CT20)</f>
        <v>11394</v>
      </c>
      <c r="CU21" s="19">
        <f t="shared" si="51"/>
        <v>1</v>
      </c>
      <c r="CV21" s="18">
        <f t="shared" ref="CV21:CW21" si="171">SUM(CV11,CV12,CV13,CV14,CV20)</f>
        <v>45243</v>
      </c>
      <c r="CW21" s="18">
        <f t="shared" si="171"/>
        <v>45243</v>
      </c>
      <c r="CX21" s="19">
        <f t="shared" si="52"/>
        <v>1</v>
      </c>
      <c r="CY21" s="18">
        <f t="shared" ref="CY21" si="172">SUM(CY11,CY12,CY13,CY14,CY20)</f>
        <v>15682</v>
      </c>
      <c r="CZ21" s="18">
        <f>SUM(CZ11,CZ12,CZ13,CZ14,CZ20)</f>
        <v>28822</v>
      </c>
      <c r="DA21" s="19">
        <f t="shared" ref="DA21" si="173">CZ21/CY21</f>
        <v>1.837903328657059</v>
      </c>
      <c r="DB21" s="18">
        <f t="shared" ref="DB21" si="174">SUM(DB11,DB12,DB13,DB14,DB20)</f>
        <v>45809</v>
      </c>
      <c r="DC21" s="18">
        <f t="shared" ref="DC21" si="175">SUM(DC11,DC12,DC13,DC14,DC20)</f>
        <v>72557</v>
      </c>
      <c r="DD21" s="19">
        <f t="shared" si="43"/>
        <v>1.5839027265384531</v>
      </c>
      <c r="DE21" s="18">
        <f t="shared" ref="DE21" si="176">SUM(DE11,DE12,DE13,DE14,DE20)</f>
        <v>59692</v>
      </c>
      <c r="DF21" s="18">
        <f t="shared" ref="DF21" si="177">SUM(DF11,DF12,DF13,DF14,DF20)</f>
        <v>76766</v>
      </c>
      <c r="DG21" s="19">
        <f t="shared" si="44"/>
        <v>1.2860349795617503</v>
      </c>
      <c r="DH21" s="18">
        <f t="shared" ref="DH21:DI21" si="178">SUM(DH11,DH12,DH13,DH14,DH20)</f>
        <v>17722</v>
      </c>
      <c r="DI21" s="18">
        <f t="shared" si="178"/>
        <v>17722</v>
      </c>
      <c r="DJ21" s="19">
        <f t="shared" si="6"/>
        <v>1</v>
      </c>
      <c r="DK21" s="18">
        <f t="shared" ref="DK21" si="179">SUM(DK11,DK12,DK13,DK14,DK20)</f>
        <v>129054</v>
      </c>
      <c r="DL21" s="18">
        <f t="shared" ref="DL21" si="180">SUM(DL11,DL12,DL13,DL14,DL20)</f>
        <v>152171</v>
      </c>
      <c r="DM21" s="19">
        <f t="shared" si="45"/>
        <v>1.1791265671734312</v>
      </c>
      <c r="DN21" s="18">
        <f t="shared" si="46"/>
        <v>324596</v>
      </c>
      <c r="DO21" s="18">
        <f t="shared" si="46"/>
        <v>404675</v>
      </c>
      <c r="DP21" s="19">
        <f t="shared" si="47"/>
        <v>1.246703594622238</v>
      </c>
      <c r="DQ21" s="18">
        <f t="shared" ref="DQ21:DR21" si="181">SUM(DQ11,DQ12,DQ13,DQ14,DQ20)</f>
        <v>58</v>
      </c>
      <c r="DR21" s="18">
        <f t="shared" si="181"/>
        <v>58</v>
      </c>
      <c r="DS21" s="19">
        <f>DR21/DQ21</f>
        <v>1</v>
      </c>
      <c r="DT21" s="18">
        <f>SUM(DT11,DT12,DT13,DT14,DT20)</f>
        <v>101943</v>
      </c>
      <c r="DU21" s="18">
        <f>SUM(DU11,DU12,DU13,DU14,DU20)</f>
        <v>124711</v>
      </c>
      <c r="DV21" s="19">
        <f t="shared" si="7"/>
        <v>1.2233404941977379</v>
      </c>
      <c r="DW21" s="18">
        <f t="shared" ref="DW21" si="182">SUM(DW11,DW12,DW13,DW14,DW20)</f>
        <v>133962</v>
      </c>
      <c r="DX21" s="18">
        <f t="shared" ref="DX21" si="183">SUM(DX11,DX12,DX13,DX14,DX20)</f>
        <v>159541</v>
      </c>
      <c r="DY21" s="19">
        <f>DX21/DW21</f>
        <v>1.1909422074916767</v>
      </c>
      <c r="DZ21" s="18">
        <f t="shared" ref="DZ21:EA21" si="184">SUM(DZ11,DZ12,DZ13,DZ14,DZ20)</f>
        <v>0</v>
      </c>
      <c r="EA21" s="18">
        <f t="shared" si="184"/>
        <v>26914</v>
      </c>
      <c r="EB21" s="19"/>
      <c r="EC21" s="18">
        <f t="shared" si="49"/>
        <v>2610344</v>
      </c>
      <c r="ED21" s="18">
        <f t="shared" si="8"/>
        <v>2969592</v>
      </c>
      <c r="EE21" s="19">
        <f t="shared" si="50"/>
        <v>1.1376247728268765</v>
      </c>
      <c r="EF21" s="220"/>
    </row>
    <row r="22" spans="1:136" s="21" customFormat="1" ht="16.5" thickBot="1" x14ac:dyDescent="0.3">
      <c r="A22" s="213">
        <v>12</v>
      </c>
      <c r="B22" s="130" t="s">
        <v>50</v>
      </c>
      <c r="C22" s="131" t="s">
        <v>15</v>
      </c>
      <c r="D22" s="17">
        <v>0</v>
      </c>
      <c r="E22" s="18">
        <v>129</v>
      </c>
      <c r="F22" s="19"/>
      <c r="G22" s="18"/>
      <c r="H22" s="18"/>
      <c r="I22" s="19"/>
      <c r="J22" s="18"/>
      <c r="K22" s="18"/>
      <c r="L22" s="19"/>
      <c r="M22" s="18"/>
      <c r="N22" s="18"/>
      <c r="O22" s="19"/>
      <c r="P22" s="18"/>
      <c r="Q22" s="18">
        <v>9</v>
      </c>
      <c r="R22" s="19"/>
      <c r="S22" s="18"/>
      <c r="T22" s="18"/>
      <c r="U22" s="19"/>
      <c r="V22" s="18"/>
      <c r="W22" s="18"/>
      <c r="X22" s="87"/>
      <c r="Y22" s="145"/>
      <c r="Z22" s="18"/>
      <c r="AA22" s="19"/>
      <c r="AB22" s="18">
        <f t="shared" ref="AB22:AC28" si="185">S22+V22+Y22</f>
        <v>0</v>
      </c>
      <c r="AC22" s="18">
        <f t="shared" si="185"/>
        <v>0</v>
      </c>
      <c r="AD22" s="19"/>
      <c r="AE22" s="18"/>
      <c r="AF22" s="18"/>
      <c r="AG22" s="19"/>
      <c r="AH22" s="18"/>
      <c r="AI22" s="18"/>
      <c r="AJ22" s="19"/>
      <c r="AK22" s="18">
        <v>0</v>
      </c>
      <c r="AL22" s="18"/>
      <c r="AM22" s="19"/>
      <c r="AN22" s="18"/>
      <c r="AO22" s="18"/>
      <c r="AP22" s="19"/>
      <c r="AQ22" s="20">
        <f>AE22+AH22+AK22+AN22</f>
        <v>0</v>
      </c>
      <c r="AR22" s="20">
        <f>AF22+AI22+AL22+AO22</f>
        <v>0</v>
      </c>
      <c r="AS22" s="19"/>
      <c r="AT22" s="18"/>
      <c r="AU22" s="18"/>
      <c r="AV22" s="19"/>
      <c r="AW22" s="18"/>
      <c r="AX22" s="18"/>
      <c r="AY22" s="19"/>
      <c r="AZ22" s="18"/>
      <c r="BA22" s="18"/>
      <c r="BB22" s="19"/>
      <c r="BC22" s="18"/>
      <c r="BD22" s="18">
        <v>51</v>
      </c>
      <c r="BE22" s="19"/>
      <c r="BF22" s="18"/>
      <c r="BG22" s="18"/>
      <c r="BH22" s="19"/>
      <c r="BI22" s="18">
        <f t="shared" si="27"/>
        <v>0</v>
      </c>
      <c r="BJ22" s="18">
        <f t="shared" si="4"/>
        <v>51</v>
      </c>
      <c r="BK22" s="19"/>
      <c r="BL22" s="190"/>
      <c r="BM22" s="197"/>
      <c r="BN22" s="87"/>
      <c r="BO22" s="145"/>
      <c r="BP22" s="18">
        <v>28</v>
      </c>
      <c r="BQ22" s="19"/>
      <c r="BR22" s="18"/>
      <c r="BS22" s="18"/>
      <c r="BT22" s="19"/>
      <c r="BU22" s="18">
        <f t="shared" si="5"/>
        <v>0</v>
      </c>
      <c r="BV22" s="18">
        <f t="shared" si="5"/>
        <v>28</v>
      </c>
      <c r="BW22" s="19"/>
      <c r="BX22" s="18"/>
      <c r="BY22" s="18"/>
      <c r="BZ22" s="19"/>
      <c r="CA22" s="18"/>
      <c r="CB22" s="18"/>
      <c r="CC22" s="19"/>
      <c r="CD22" s="18"/>
      <c r="CE22" s="18">
        <v>320</v>
      </c>
      <c r="CF22" s="19"/>
      <c r="CG22" s="18"/>
      <c r="CH22" s="18"/>
      <c r="CI22" s="19"/>
      <c r="CJ22" s="18">
        <f t="shared" ref="CJ22:CK23" si="186">BX22+CA22+CD22</f>
        <v>0</v>
      </c>
      <c r="CK22" s="18">
        <f t="shared" si="186"/>
        <v>320</v>
      </c>
      <c r="CL22" s="19"/>
      <c r="CM22" s="18"/>
      <c r="CN22" s="18"/>
      <c r="CO22" s="19"/>
      <c r="CP22" s="17">
        <f t="shared" ref="CP22:CQ28" si="187">D22+M22+P22+AB22+AQ22+BI22+BU22+CJ22+CM22</f>
        <v>0</v>
      </c>
      <c r="CQ22" s="145">
        <f t="shared" si="187"/>
        <v>537</v>
      </c>
      <c r="CR22" s="19"/>
      <c r="CS22" s="18"/>
      <c r="CT22" s="18"/>
      <c r="CU22" s="19"/>
      <c r="CV22" s="18"/>
      <c r="CW22" s="18"/>
      <c r="CX22" s="19"/>
      <c r="CY22" s="18"/>
      <c r="CZ22" s="18"/>
      <c r="DA22" s="19"/>
      <c r="DB22" s="18"/>
      <c r="DC22" s="18"/>
      <c r="DD22" s="19"/>
      <c r="DE22" s="18"/>
      <c r="DF22" s="18"/>
      <c r="DG22" s="19"/>
      <c r="DH22" s="18"/>
      <c r="DI22" s="18"/>
      <c r="DJ22" s="19"/>
      <c r="DK22" s="18"/>
      <c r="DL22" s="18"/>
      <c r="DM22" s="19"/>
      <c r="DN22" s="18">
        <f t="shared" si="46"/>
        <v>0</v>
      </c>
      <c r="DO22" s="18">
        <f t="shared" si="46"/>
        <v>0</v>
      </c>
      <c r="DP22" s="19"/>
      <c r="DQ22" s="18"/>
      <c r="DR22" s="18"/>
      <c r="DS22" s="19"/>
      <c r="DT22" s="18"/>
      <c r="DU22" s="18"/>
      <c r="DV22" s="19"/>
      <c r="DW22" s="18"/>
      <c r="DX22" s="18"/>
      <c r="DY22" s="19"/>
      <c r="DZ22" s="18"/>
      <c r="EA22" s="18">
        <v>975</v>
      </c>
      <c r="EB22" s="19"/>
      <c r="EC22" s="18">
        <f t="shared" si="49"/>
        <v>0</v>
      </c>
      <c r="ED22" s="18">
        <f t="shared" si="8"/>
        <v>1512</v>
      </c>
      <c r="EE22" s="19"/>
      <c r="EF22" s="220"/>
    </row>
    <row r="23" spans="1:136" s="90" customFormat="1" ht="16.5" thickBot="1" x14ac:dyDescent="0.3">
      <c r="A23" s="211">
        <v>13</v>
      </c>
      <c r="B23" s="132" t="s">
        <v>51</v>
      </c>
      <c r="C23" s="133" t="s">
        <v>16</v>
      </c>
      <c r="D23" s="42">
        <v>0</v>
      </c>
      <c r="E23" s="43">
        <v>0</v>
      </c>
      <c r="F23" s="19"/>
      <c r="G23" s="43"/>
      <c r="H23" s="43"/>
      <c r="I23" s="88"/>
      <c r="J23" s="43"/>
      <c r="K23" s="43"/>
      <c r="L23" s="88"/>
      <c r="M23" s="43"/>
      <c r="N23" s="43"/>
      <c r="O23" s="88"/>
      <c r="P23" s="43"/>
      <c r="Q23" s="43"/>
      <c r="R23" s="88"/>
      <c r="S23" s="43"/>
      <c r="T23" s="43"/>
      <c r="U23" s="88"/>
      <c r="V23" s="43"/>
      <c r="W23" s="43"/>
      <c r="X23" s="111"/>
      <c r="Y23" s="149"/>
      <c r="Z23" s="43"/>
      <c r="AA23" s="88"/>
      <c r="AB23" s="43">
        <f t="shared" si="185"/>
        <v>0</v>
      </c>
      <c r="AC23" s="43">
        <f t="shared" si="185"/>
        <v>0</v>
      </c>
      <c r="AD23" s="88"/>
      <c r="AE23" s="43"/>
      <c r="AF23" s="43"/>
      <c r="AG23" s="88"/>
      <c r="AH23" s="43"/>
      <c r="AI23" s="43"/>
      <c r="AJ23" s="88"/>
      <c r="AK23" s="43"/>
      <c r="AL23" s="43"/>
      <c r="AM23" s="88"/>
      <c r="AN23" s="43"/>
      <c r="AO23" s="43"/>
      <c r="AP23" s="88"/>
      <c r="AQ23" s="89">
        <f>AE23+AH23+AK23+AN23</f>
        <v>0</v>
      </c>
      <c r="AR23" s="89">
        <f>AF23+AI23+AL23+AO23</f>
        <v>0</v>
      </c>
      <c r="AS23" s="88"/>
      <c r="AT23" s="43"/>
      <c r="AU23" s="43"/>
      <c r="AV23" s="88"/>
      <c r="AW23" s="43"/>
      <c r="AX23" s="43"/>
      <c r="AY23" s="88"/>
      <c r="AZ23" s="43"/>
      <c r="BA23" s="43"/>
      <c r="BB23" s="88"/>
      <c r="BC23" s="43"/>
      <c r="BD23" s="43"/>
      <c r="BE23" s="88"/>
      <c r="BF23" s="43"/>
      <c r="BG23" s="43"/>
      <c r="BH23" s="88"/>
      <c r="BI23" s="43">
        <f t="shared" si="27"/>
        <v>0</v>
      </c>
      <c r="BJ23" s="43">
        <f t="shared" si="4"/>
        <v>0</v>
      </c>
      <c r="BK23" s="88"/>
      <c r="BL23" s="195"/>
      <c r="BM23" s="206"/>
      <c r="BN23" s="87"/>
      <c r="BO23" s="149"/>
      <c r="BP23" s="43"/>
      <c r="BQ23" s="88"/>
      <c r="BR23" s="43"/>
      <c r="BS23" s="43"/>
      <c r="BT23" s="88"/>
      <c r="BU23" s="43">
        <f t="shared" si="5"/>
        <v>0</v>
      </c>
      <c r="BV23" s="43">
        <f t="shared" si="5"/>
        <v>0</v>
      </c>
      <c r="BW23" s="88"/>
      <c r="BX23" s="43"/>
      <c r="BY23" s="43"/>
      <c r="BZ23" s="88"/>
      <c r="CA23" s="43"/>
      <c r="CB23" s="43"/>
      <c r="CC23" s="88"/>
      <c r="CD23" s="43"/>
      <c r="CE23" s="43"/>
      <c r="CF23" s="88"/>
      <c r="CG23" s="43"/>
      <c r="CH23" s="43"/>
      <c r="CI23" s="88"/>
      <c r="CJ23" s="43">
        <f>BX23+CA23+CD23+CG23</f>
        <v>0</v>
      </c>
      <c r="CK23" s="43">
        <f t="shared" si="186"/>
        <v>0</v>
      </c>
      <c r="CL23" s="88"/>
      <c r="CM23" s="43"/>
      <c r="CN23" s="43"/>
      <c r="CO23" s="88"/>
      <c r="CP23" s="42">
        <f t="shared" si="187"/>
        <v>0</v>
      </c>
      <c r="CQ23" s="149">
        <f t="shared" si="187"/>
        <v>0</v>
      </c>
      <c r="CR23" s="88"/>
      <c r="CS23" s="43"/>
      <c r="CT23" s="43"/>
      <c r="CU23" s="88"/>
      <c r="CV23" s="43"/>
      <c r="CW23" s="43"/>
      <c r="CX23" s="88"/>
      <c r="CY23" s="43"/>
      <c r="CZ23" s="43"/>
      <c r="DA23" s="88"/>
      <c r="DB23" s="43"/>
      <c r="DC23" s="43"/>
      <c r="DD23" s="88"/>
      <c r="DE23" s="43"/>
      <c r="DF23" s="43"/>
      <c r="DG23" s="88"/>
      <c r="DH23" s="43"/>
      <c r="DI23" s="43"/>
      <c r="DJ23" s="88"/>
      <c r="DK23" s="43"/>
      <c r="DL23" s="43"/>
      <c r="DM23" s="88"/>
      <c r="DN23" s="43">
        <f t="shared" si="46"/>
        <v>0</v>
      </c>
      <c r="DO23" s="43">
        <f t="shared" si="46"/>
        <v>0</v>
      </c>
      <c r="DP23" s="88"/>
      <c r="DQ23" s="43"/>
      <c r="DR23" s="43"/>
      <c r="DS23" s="88"/>
      <c r="DT23" s="43"/>
      <c r="DU23" s="43"/>
      <c r="DV23" s="88"/>
      <c r="DW23" s="43"/>
      <c r="DX23" s="43"/>
      <c r="DY23" s="88"/>
      <c r="DZ23" s="43"/>
      <c r="EA23" s="43"/>
      <c r="EB23" s="88"/>
      <c r="EC23" s="43">
        <f t="shared" si="49"/>
        <v>0</v>
      </c>
      <c r="ED23" s="43">
        <f t="shared" si="8"/>
        <v>0</v>
      </c>
      <c r="EE23" s="88"/>
      <c r="EF23" s="221"/>
    </row>
    <row r="24" spans="1:136" s="106" customFormat="1" x14ac:dyDescent="0.25">
      <c r="A24" s="56">
        <v>14</v>
      </c>
      <c r="B24" s="125" t="s">
        <v>52</v>
      </c>
      <c r="C24" s="134" t="s">
        <v>17</v>
      </c>
      <c r="D24" s="169"/>
      <c r="E24" s="25"/>
      <c r="F24" s="26"/>
      <c r="G24" s="25"/>
      <c r="H24" s="25"/>
      <c r="I24" s="26"/>
      <c r="J24" s="25"/>
      <c r="K24" s="25"/>
      <c r="L24" s="26"/>
      <c r="M24" s="25"/>
      <c r="N24" s="25"/>
      <c r="O24" s="26"/>
      <c r="P24" s="25"/>
      <c r="Q24" s="25"/>
      <c r="R24" s="26"/>
      <c r="S24" s="25"/>
      <c r="T24" s="25"/>
      <c r="U24" s="26"/>
      <c r="V24" s="25"/>
      <c r="W24" s="25"/>
      <c r="X24" s="115"/>
      <c r="Y24" s="146"/>
      <c r="Z24" s="25"/>
      <c r="AA24" s="26"/>
      <c r="AB24" s="25">
        <f t="shared" si="185"/>
        <v>0</v>
      </c>
      <c r="AC24" s="25">
        <f t="shared" si="185"/>
        <v>0</v>
      </c>
      <c r="AD24" s="26"/>
      <c r="AE24" s="25"/>
      <c r="AF24" s="25"/>
      <c r="AG24" s="26"/>
      <c r="AH24" s="25"/>
      <c r="AI24" s="25"/>
      <c r="AJ24" s="26"/>
      <c r="AK24" s="25"/>
      <c r="AL24" s="25"/>
      <c r="AM24" s="26"/>
      <c r="AN24" s="25"/>
      <c r="AO24" s="25"/>
      <c r="AP24" s="26"/>
      <c r="AQ24" s="25"/>
      <c r="AR24" s="25"/>
      <c r="AS24" s="26"/>
      <c r="AT24" s="25"/>
      <c r="AU24" s="25"/>
      <c r="AV24" s="26"/>
      <c r="AW24" s="25"/>
      <c r="AX24" s="25"/>
      <c r="AY24" s="26"/>
      <c r="AZ24" s="25"/>
      <c r="BA24" s="25"/>
      <c r="BB24" s="26"/>
      <c r="BC24" s="25"/>
      <c r="BD24" s="25"/>
      <c r="BE24" s="26"/>
      <c r="BF24" s="25"/>
      <c r="BG24" s="25"/>
      <c r="BH24" s="26"/>
      <c r="BI24" s="25">
        <f t="shared" si="27"/>
        <v>0</v>
      </c>
      <c r="BJ24" s="25">
        <f t="shared" si="4"/>
        <v>0</v>
      </c>
      <c r="BK24" s="26"/>
      <c r="BL24" s="192"/>
      <c r="BM24" s="198"/>
      <c r="BN24" s="115"/>
      <c r="BO24" s="146"/>
      <c r="BP24" s="25"/>
      <c r="BQ24" s="26"/>
      <c r="BR24" s="25"/>
      <c r="BS24" s="25"/>
      <c r="BT24" s="26"/>
      <c r="BU24" s="25">
        <f t="shared" si="5"/>
        <v>0</v>
      </c>
      <c r="BV24" s="25">
        <f t="shared" si="5"/>
        <v>0</v>
      </c>
      <c r="BW24" s="26"/>
      <c r="BX24" s="25"/>
      <c r="BY24" s="25"/>
      <c r="BZ24" s="26"/>
      <c r="CA24" s="25"/>
      <c r="CB24" s="25"/>
      <c r="CC24" s="26"/>
      <c r="CD24" s="25"/>
      <c r="CE24" s="25"/>
      <c r="CF24" s="26"/>
      <c r="CG24" s="25"/>
      <c r="CH24" s="25"/>
      <c r="CI24" s="26"/>
      <c r="CJ24" s="25"/>
      <c r="CK24" s="25"/>
      <c r="CL24" s="26"/>
      <c r="CM24" s="25"/>
      <c r="CN24" s="25"/>
      <c r="CO24" s="26"/>
      <c r="CP24" s="169">
        <f t="shared" si="187"/>
        <v>0</v>
      </c>
      <c r="CQ24" s="146">
        <f t="shared" si="187"/>
        <v>0</v>
      </c>
      <c r="CR24" s="26"/>
      <c r="CS24" s="25"/>
      <c r="CT24" s="25"/>
      <c r="CU24" s="26"/>
      <c r="CV24" s="25"/>
      <c r="CW24" s="25"/>
      <c r="CX24" s="26"/>
      <c r="CY24" s="25"/>
      <c r="CZ24" s="25"/>
      <c r="DA24" s="26"/>
      <c r="DB24" s="25"/>
      <c r="DC24" s="25"/>
      <c r="DD24" s="26"/>
      <c r="DE24" s="25"/>
      <c r="DF24" s="25"/>
      <c r="DG24" s="26"/>
      <c r="DH24" s="25"/>
      <c r="DI24" s="25"/>
      <c r="DJ24" s="26"/>
      <c r="DK24" s="25"/>
      <c r="DL24" s="25"/>
      <c r="DM24" s="26"/>
      <c r="DN24" s="25">
        <f t="shared" si="46"/>
        <v>0</v>
      </c>
      <c r="DO24" s="25">
        <f t="shared" si="46"/>
        <v>0</v>
      </c>
      <c r="DP24" s="26"/>
      <c r="DQ24" s="25"/>
      <c r="DR24" s="25"/>
      <c r="DS24" s="26"/>
      <c r="DT24" s="25"/>
      <c r="DU24" s="25"/>
      <c r="DV24" s="26"/>
      <c r="DW24" s="25"/>
      <c r="DX24" s="25"/>
      <c r="DY24" s="26"/>
      <c r="DZ24" s="25"/>
      <c r="EA24" s="25"/>
      <c r="EB24" s="26"/>
      <c r="EC24" s="25">
        <f t="shared" si="49"/>
        <v>0</v>
      </c>
      <c r="ED24" s="25">
        <f t="shared" si="8"/>
        <v>0</v>
      </c>
      <c r="EE24" s="26"/>
    </row>
    <row r="25" spans="1:136" s="37" customFormat="1" x14ac:dyDescent="0.25">
      <c r="A25" s="27">
        <v>15</v>
      </c>
      <c r="B25" s="126" t="s">
        <v>53</v>
      </c>
      <c r="C25" s="127" t="s">
        <v>5</v>
      </c>
      <c r="D25" s="170"/>
      <c r="E25" s="28"/>
      <c r="F25" s="29"/>
      <c r="G25" s="28"/>
      <c r="H25" s="28"/>
      <c r="I25" s="29"/>
      <c r="J25" s="28"/>
      <c r="K25" s="28"/>
      <c r="L25" s="29"/>
      <c r="M25" s="28"/>
      <c r="N25" s="28"/>
      <c r="O25" s="29"/>
      <c r="P25" s="28"/>
      <c r="Q25" s="28"/>
      <c r="R25" s="29"/>
      <c r="S25" s="28"/>
      <c r="T25" s="28"/>
      <c r="U25" s="29"/>
      <c r="V25" s="28"/>
      <c r="W25" s="28"/>
      <c r="X25" s="116"/>
      <c r="Y25" s="147"/>
      <c r="Z25" s="28"/>
      <c r="AA25" s="29"/>
      <c r="AB25" s="28">
        <f t="shared" si="185"/>
        <v>0</v>
      </c>
      <c r="AC25" s="28">
        <f t="shared" si="185"/>
        <v>0</v>
      </c>
      <c r="AD25" s="29"/>
      <c r="AE25" s="28"/>
      <c r="AF25" s="28"/>
      <c r="AG25" s="29"/>
      <c r="AH25" s="28"/>
      <c r="AI25" s="28"/>
      <c r="AJ25" s="29"/>
      <c r="AK25" s="28"/>
      <c r="AL25" s="28"/>
      <c r="AM25" s="29"/>
      <c r="AN25" s="28"/>
      <c r="AO25" s="28"/>
      <c r="AP25" s="29"/>
      <c r="AQ25" s="28"/>
      <c r="AR25" s="28"/>
      <c r="AS25" s="29"/>
      <c r="AT25" s="28"/>
      <c r="AU25" s="28"/>
      <c r="AV25" s="29"/>
      <c r="AW25" s="28"/>
      <c r="AX25" s="28"/>
      <c r="AY25" s="29"/>
      <c r="AZ25" s="28"/>
      <c r="BA25" s="28"/>
      <c r="BB25" s="29"/>
      <c r="BC25" s="28"/>
      <c r="BD25" s="28"/>
      <c r="BE25" s="29"/>
      <c r="BF25" s="28"/>
      <c r="BG25" s="28"/>
      <c r="BH25" s="29"/>
      <c r="BI25" s="28">
        <f t="shared" si="27"/>
        <v>0</v>
      </c>
      <c r="BJ25" s="28">
        <f t="shared" si="4"/>
        <v>0</v>
      </c>
      <c r="BK25" s="29"/>
      <c r="BL25" s="193"/>
      <c r="BM25" s="199"/>
      <c r="BN25" s="116"/>
      <c r="BO25" s="147"/>
      <c r="BP25" s="28"/>
      <c r="BQ25" s="29"/>
      <c r="BR25" s="28"/>
      <c r="BS25" s="28"/>
      <c r="BT25" s="29"/>
      <c r="BU25" s="28">
        <f t="shared" si="5"/>
        <v>0</v>
      </c>
      <c r="BV25" s="28">
        <f t="shared" si="5"/>
        <v>0</v>
      </c>
      <c r="BW25" s="29"/>
      <c r="BX25" s="28"/>
      <c r="BY25" s="28"/>
      <c r="BZ25" s="29"/>
      <c r="CA25" s="28"/>
      <c r="CB25" s="28"/>
      <c r="CC25" s="29"/>
      <c r="CD25" s="28"/>
      <c r="CE25" s="28"/>
      <c r="CF25" s="29"/>
      <c r="CG25" s="28"/>
      <c r="CH25" s="28"/>
      <c r="CI25" s="29"/>
      <c r="CJ25" s="28"/>
      <c r="CK25" s="28"/>
      <c r="CL25" s="29"/>
      <c r="CM25" s="28"/>
      <c r="CN25" s="28"/>
      <c r="CO25" s="29"/>
      <c r="CP25" s="170">
        <f t="shared" si="187"/>
        <v>0</v>
      </c>
      <c r="CQ25" s="147">
        <f t="shared" si="187"/>
        <v>0</v>
      </c>
      <c r="CR25" s="29"/>
      <c r="CS25" s="28"/>
      <c r="CT25" s="28"/>
      <c r="CU25" s="29"/>
      <c r="CV25" s="28"/>
      <c r="CW25" s="28"/>
      <c r="CX25" s="29"/>
      <c r="CY25" s="28"/>
      <c r="CZ25" s="28"/>
      <c r="DA25" s="29"/>
      <c r="DB25" s="28"/>
      <c r="DC25" s="28"/>
      <c r="DD25" s="29"/>
      <c r="DE25" s="28"/>
      <c r="DF25" s="28"/>
      <c r="DG25" s="29"/>
      <c r="DH25" s="28"/>
      <c r="DI25" s="28"/>
      <c r="DJ25" s="29"/>
      <c r="DK25" s="28"/>
      <c r="DL25" s="28"/>
      <c r="DM25" s="29"/>
      <c r="DN25" s="28">
        <f t="shared" si="46"/>
        <v>0</v>
      </c>
      <c r="DO25" s="28">
        <f t="shared" si="46"/>
        <v>0</v>
      </c>
      <c r="DP25" s="29"/>
      <c r="DQ25" s="28"/>
      <c r="DR25" s="28"/>
      <c r="DS25" s="29"/>
      <c r="DT25" s="28"/>
      <c r="DU25" s="28"/>
      <c r="DV25" s="29"/>
      <c r="DW25" s="28"/>
      <c r="DX25" s="28"/>
      <c r="DY25" s="29"/>
      <c r="DZ25" s="28"/>
      <c r="EA25" s="28"/>
      <c r="EB25" s="29"/>
      <c r="EC25" s="28">
        <f t="shared" si="49"/>
        <v>0</v>
      </c>
      <c r="ED25" s="28">
        <f t="shared" si="8"/>
        <v>0</v>
      </c>
      <c r="EE25" s="29"/>
    </row>
    <row r="26" spans="1:136" s="30" customFormat="1" x14ac:dyDescent="0.25">
      <c r="A26" s="27">
        <v>16</v>
      </c>
      <c r="B26" s="126" t="s">
        <v>54</v>
      </c>
      <c r="C26" s="127" t="s">
        <v>18</v>
      </c>
      <c r="D26" s="170"/>
      <c r="E26" s="28"/>
      <c r="F26" s="29"/>
      <c r="G26" s="28"/>
      <c r="H26" s="28"/>
      <c r="I26" s="29"/>
      <c r="J26" s="28"/>
      <c r="K26" s="28"/>
      <c r="L26" s="29"/>
      <c r="M26" s="28"/>
      <c r="N26" s="28"/>
      <c r="O26" s="29"/>
      <c r="P26" s="28"/>
      <c r="Q26" s="28"/>
      <c r="R26" s="29"/>
      <c r="S26" s="28"/>
      <c r="T26" s="28"/>
      <c r="U26" s="29"/>
      <c r="V26" s="28"/>
      <c r="W26" s="28"/>
      <c r="X26" s="116"/>
      <c r="Y26" s="147"/>
      <c r="Z26" s="28"/>
      <c r="AA26" s="29"/>
      <c r="AB26" s="28">
        <f t="shared" si="185"/>
        <v>0</v>
      </c>
      <c r="AC26" s="28">
        <f t="shared" si="185"/>
        <v>0</v>
      </c>
      <c r="AD26" s="29"/>
      <c r="AE26" s="28"/>
      <c r="AF26" s="28"/>
      <c r="AG26" s="29"/>
      <c r="AH26" s="28"/>
      <c r="AI26" s="28"/>
      <c r="AJ26" s="29"/>
      <c r="AK26" s="28"/>
      <c r="AL26" s="28"/>
      <c r="AM26" s="29"/>
      <c r="AN26" s="28"/>
      <c r="AO26" s="28"/>
      <c r="AP26" s="29"/>
      <c r="AQ26" s="28"/>
      <c r="AR26" s="28"/>
      <c r="AS26" s="29"/>
      <c r="AT26" s="28"/>
      <c r="AU26" s="28"/>
      <c r="AV26" s="29"/>
      <c r="AW26" s="28"/>
      <c r="AX26" s="28"/>
      <c r="AY26" s="29"/>
      <c r="AZ26" s="28"/>
      <c r="BA26" s="28"/>
      <c r="BB26" s="29"/>
      <c r="BC26" s="28"/>
      <c r="BD26" s="28"/>
      <c r="BE26" s="29"/>
      <c r="BF26" s="28"/>
      <c r="BG26" s="28"/>
      <c r="BH26" s="29"/>
      <c r="BI26" s="28">
        <f t="shared" si="27"/>
        <v>0</v>
      </c>
      <c r="BJ26" s="28">
        <f t="shared" si="4"/>
        <v>0</v>
      </c>
      <c r="BK26" s="29"/>
      <c r="BL26" s="193"/>
      <c r="BM26" s="199"/>
      <c r="BN26" s="116"/>
      <c r="BO26" s="147"/>
      <c r="BP26" s="28"/>
      <c r="BQ26" s="29"/>
      <c r="BR26" s="28"/>
      <c r="BS26" s="28"/>
      <c r="BT26" s="29"/>
      <c r="BU26" s="28">
        <f t="shared" si="5"/>
        <v>0</v>
      </c>
      <c r="BV26" s="28">
        <f t="shared" si="5"/>
        <v>0</v>
      </c>
      <c r="BW26" s="29"/>
      <c r="BX26" s="28"/>
      <c r="BY26" s="28"/>
      <c r="BZ26" s="29"/>
      <c r="CA26" s="28"/>
      <c r="CB26" s="28"/>
      <c r="CC26" s="29"/>
      <c r="CD26" s="28"/>
      <c r="CE26" s="28"/>
      <c r="CF26" s="29"/>
      <c r="CG26" s="28"/>
      <c r="CH26" s="28"/>
      <c r="CI26" s="29"/>
      <c r="CJ26" s="28"/>
      <c r="CK26" s="28"/>
      <c r="CL26" s="29"/>
      <c r="CM26" s="28"/>
      <c r="CN26" s="28"/>
      <c r="CO26" s="29"/>
      <c r="CP26" s="170">
        <f t="shared" si="187"/>
        <v>0</v>
      </c>
      <c r="CQ26" s="147">
        <f t="shared" si="187"/>
        <v>0</v>
      </c>
      <c r="CR26" s="29"/>
      <c r="CS26" s="28"/>
      <c r="CT26" s="28"/>
      <c r="CU26" s="29"/>
      <c r="CV26" s="28"/>
      <c r="CW26" s="28"/>
      <c r="CX26" s="29"/>
      <c r="CY26" s="28"/>
      <c r="CZ26" s="28"/>
      <c r="DA26" s="29"/>
      <c r="DB26" s="28"/>
      <c r="DC26" s="28"/>
      <c r="DD26" s="29"/>
      <c r="DE26" s="28"/>
      <c r="DF26" s="28"/>
      <c r="DG26" s="29"/>
      <c r="DH26" s="28"/>
      <c r="DI26" s="28"/>
      <c r="DJ26" s="29"/>
      <c r="DK26" s="28"/>
      <c r="DL26" s="28"/>
      <c r="DM26" s="29"/>
      <c r="DN26" s="28">
        <f t="shared" si="46"/>
        <v>0</v>
      </c>
      <c r="DO26" s="28">
        <f t="shared" si="46"/>
        <v>0</v>
      </c>
      <c r="DP26" s="29"/>
      <c r="DQ26" s="28"/>
      <c r="DR26" s="28"/>
      <c r="DS26" s="29"/>
      <c r="DT26" s="28"/>
      <c r="DU26" s="28"/>
      <c r="DV26" s="29"/>
      <c r="DW26" s="28"/>
      <c r="DX26" s="28"/>
      <c r="DY26" s="29"/>
      <c r="DZ26" s="28"/>
      <c r="EA26" s="28"/>
      <c r="EB26" s="29"/>
      <c r="EC26" s="28">
        <f t="shared" si="49"/>
        <v>0</v>
      </c>
      <c r="ED26" s="28">
        <f t="shared" si="8"/>
        <v>0</v>
      </c>
      <c r="EE26" s="29"/>
      <c r="EF26" s="218"/>
    </row>
    <row r="27" spans="1:136" s="30" customFormat="1" x14ac:dyDescent="0.25">
      <c r="A27" s="27">
        <v>17</v>
      </c>
      <c r="B27" s="126" t="s">
        <v>140</v>
      </c>
      <c r="C27" s="127" t="s">
        <v>141</v>
      </c>
      <c r="D27" s="170"/>
      <c r="E27" s="28"/>
      <c r="F27" s="29"/>
      <c r="G27" s="28"/>
      <c r="H27" s="28"/>
      <c r="I27" s="29"/>
      <c r="J27" s="28"/>
      <c r="K27" s="28"/>
      <c r="L27" s="29"/>
      <c r="M27" s="28"/>
      <c r="N27" s="28"/>
      <c r="O27" s="29"/>
      <c r="P27" s="28"/>
      <c r="Q27" s="28"/>
      <c r="R27" s="29"/>
      <c r="S27" s="28"/>
      <c r="T27" s="28"/>
      <c r="U27" s="29"/>
      <c r="V27" s="28"/>
      <c r="W27" s="28"/>
      <c r="X27" s="116"/>
      <c r="Y27" s="147"/>
      <c r="Z27" s="28"/>
      <c r="AA27" s="29"/>
      <c r="AB27" s="28">
        <f t="shared" si="185"/>
        <v>0</v>
      </c>
      <c r="AC27" s="28">
        <f t="shared" si="185"/>
        <v>0</v>
      </c>
      <c r="AD27" s="29"/>
      <c r="AE27" s="28"/>
      <c r="AF27" s="28"/>
      <c r="AG27" s="29"/>
      <c r="AH27" s="28"/>
      <c r="AI27" s="28"/>
      <c r="AJ27" s="29"/>
      <c r="AK27" s="28"/>
      <c r="AL27" s="28"/>
      <c r="AM27" s="29"/>
      <c r="AN27" s="28"/>
      <c r="AO27" s="28"/>
      <c r="AP27" s="29"/>
      <c r="AQ27" s="28"/>
      <c r="AR27" s="28"/>
      <c r="AS27" s="29"/>
      <c r="AT27" s="28"/>
      <c r="AU27" s="28"/>
      <c r="AV27" s="29"/>
      <c r="AW27" s="28"/>
      <c r="AX27" s="28"/>
      <c r="AY27" s="29"/>
      <c r="AZ27" s="28"/>
      <c r="BA27" s="28"/>
      <c r="BB27" s="29"/>
      <c r="BC27" s="28"/>
      <c r="BD27" s="28"/>
      <c r="BE27" s="29"/>
      <c r="BF27" s="28"/>
      <c r="BG27" s="28"/>
      <c r="BH27" s="29"/>
      <c r="BI27" s="28">
        <f t="shared" si="27"/>
        <v>0</v>
      </c>
      <c r="BJ27" s="28">
        <f t="shared" si="4"/>
        <v>0</v>
      </c>
      <c r="BK27" s="29"/>
      <c r="BL27" s="193"/>
      <c r="BM27" s="199"/>
      <c r="BN27" s="116"/>
      <c r="BO27" s="147"/>
      <c r="BP27" s="28"/>
      <c r="BQ27" s="29"/>
      <c r="BR27" s="28"/>
      <c r="BS27" s="28"/>
      <c r="BT27" s="29"/>
      <c r="BU27" s="28"/>
      <c r="BV27" s="28"/>
      <c r="BW27" s="29"/>
      <c r="BX27" s="28"/>
      <c r="BY27" s="28"/>
      <c r="BZ27" s="29"/>
      <c r="CA27" s="28"/>
      <c r="CB27" s="28"/>
      <c r="CC27" s="29"/>
      <c r="CD27" s="28"/>
      <c r="CE27" s="28"/>
      <c r="CF27" s="29"/>
      <c r="CG27" s="28"/>
      <c r="CH27" s="28"/>
      <c r="CI27" s="29"/>
      <c r="CJ27" s="28"/>
      <c r="CK27" s="28"/>
      <c r="CL27" s="29"/>
      <c r="CM27" s="28"/>
      <c r="CN27" s="28"/>
      <c r="CO27" s="29"/>
      <c r="CP27" s="170">
        <f t="shared" si="187"/>
        <v>0</v>
      </c>
      <c r="CQ27" s="147">
        <f t="shared" si="187"/>
        <v>0</v>
      </c>
      <c r="CR27" s="29"/>
      <c r="CS27" s="28"/>
      <c r="CT27" s="28"/>
      <c r="CU27" s="29"/>
      <c r="CV27" s="28"/>
      <c r="CW27" s="28"/>
      <c r="CX27" s="29"/>
      <c r="CY27" s="28"/>
      <c r="CZ27" s="28"/>
      <c r="DA27" s="29"/>
      <c r="DB27" s="28"/>
      <c r="DC27" s="28"/>
      <c r="DD27" s="29"/>
      <c r="DE27" s="28"/>
      <c r="DF27" s="28"/>
      <c r="DG27" s="29"/>
      <c r="DH27" s="28"/>
      <c r="DI27" s="28"/>
      <c r="DJ27" s="29"/>
      <c r="DK27" s="28"/>
      <c r="DL27" s="28"/>
      <c r="DM27" s="29"/>
      <c r="DN27" s="28">
        <f t="shared" si="46"/>
        <v>0</v>
      </c>
      <c r="DO27" s="28">
        <f t="shared" si="46"/>
        <v>0</v>
      </c>
      <c r="DP27" s="29"/>
      <c r="DQ27" s="28"/>
      <c r="DR27" s="28"/>
      <c r="DS27" s="29"/>
      <c r="DT27" s="28"/>
      <c r="DU27" s="28"/>
      <c r="DV27" s="29"/>
      <c r="DW27" s="28"/>
      <c r="DX27" s="28"/>
      <c r="DY27" s="29"/>
      <c r="DZ27" s="28"/>
      <c r="EA27" s="28"/>
      <c r="EB27" s="29"/>
      <c r="EC27" s="28">
        <f t="shared" si="49"/>
        <v>0</v>
      </c>
      <c r="ED27" s="28">
        <f t="shared" si="8"/>
        <v>0</v>
      </c>
      <c r="EE27" s="29"/>
      <c r="EF27" s="218"/>
    </row>
    <row r="28" spans="1:136" s="113" customFormat="1" ht="16.5" thickBot="1" x14ac:dyDescent="0.3">
      <c r="A28" s="107">
        <v>18</v>
      </c>
      <c r="B28" s="128" t="s">
        <v>129</v>
      </c>
      <c r="C28" s="129" t="s">
        <v>19</v>
      </c>
      <c r="D28" s="171"/>
      <c r="E28" s="34"/>
      <c r="F28" s="35"/>
      <c r="G28" s="34"/>
      <c r="H28" s="34"/>
      <c r="I28" s="35"/>
      <c r="J28" s="34"/>
      <c r="K28" s="34"/>
      <c r="L28" s="35"/>
      <c r="M28" s="34"/>
      <c r="N28" s="34"/>
      <c r="O28" s="35"/>
      <c r="P28" s="34"/>
      <c r="Q28" s="34"/>
      <c r="R28" s="35"/>
      <c r="S28" s="34"/>
      <c r="T28" s="34"/>
      <c r="U28" s="35"/>
      <c r="V28" s="34"/>
      <c r="W28" s="34"/>
      <c r="X28" s="117"/>
      <c r="Y28" s="148"/>
      <c r="Z28" s="34"/>
      <c r="AA28" s="35"/>
      <c r="AB28" s="34">
        <f t="shared" si="185"/>
        <v>0</v>
      </c>
      <c r="AC28" s="34">
        <f t="shared" si="185"/>
        <v>0</v>
      </c>
      <c r="AD28" s="35"/>
      <c r="AE28" s="34"/>
      <c r="AF28" s="34"/>
      <c r="AG28" s="35"/>
      <c r="AH28" s="34"/>
      <c r="AI28" s="34"/>
      <c r="AJ28" s="35"/>
      <c r="AK28" s="34"/>
      <c r="AL28" s="34"/>
      <c r="AM28" s="35"/>
      <c r="AN28" s="34"/>
      <c r="AO28" s="34"/>
      <c r="AP28" s="35"/>
      <c r="AQ28" s="34"/>
      <c r="AR28" s="34"/>
      <c r="AS28" s="35"/>
      <c r="AT28" s="34"/>
      <c r="AU28" s="34"/>
      <c r="AV28" s="35"/>
      <c r="AW28" s="34"/>
      <c r="AX28" s="34"/>
      <c r="AY28" s="35"/>
      <c r="AZ28" s="34"/>
      <c r="BA28" s="34"/>
      <c r="BB28" s="35"/>
      <c r="BC28" s="34"/>
      <c r="BD28" s="34"/>
      <c r="BE28" s="35"/>
      <c r="BF28" s="34"/>
      <c r="BG28" s="34"/>
      <c r="BH28" s="35"/>
      <c r="BI28" s="34">
        <f t="shared" si="27"/>
        <v>0</v>
      </c>
      <c r="BJ28" s="34">
        <f t="shared" si="4"/>
        <v>0</v>
      </c>
      <c r="BK28" s="35"/>
      <c r="BL28" s="194"/>
      <c r="BM28" s="205"/>
      <c r="BN28" s="117"/>
      <c r="BO28" s="148"/>
      <c r="BP28" s="34"/>
      <c r="BQ28" s="35"/>
      <c r="BR28" s="34"/>
      <c r="BS28" s="34"/>
      <c r="BT28" s="35"/>
      <c r="BU28" s="34">
        <f t="shared" si="5"/>
        <v>0</v>
      </c>
      <c r="BV28" s="34">
        <f t="shared" si="5"/>
        <v>0</v>
      </c>
      <c r="BW28" s="35"/>
      <c r="BX28" s="34"/>
      <c r="BY28" s="34"/>
      <c r="BZ28" s="35"/>
      <c r="CA28" s="34"/>
      <c r="CB28" s="34"/>
      <c r="CC28" s="35"/>
      <c r="CD28" s="34"/>
      <c r="CE28" s="34"/>
      <c r="CF28" s="35"/>
      <c r="CG28" s="34"/>
      <c r="CH28" s="34"/>
      <c r="CI28" s="35"/>
      <c r="CJ28" s="34"/>
      <c r="CK28" s="34"/>
      <c r="CL28" s="35"/>
      <c r="CM28" s="34"/>
      <c r="CN28" s="34"/>
      <c r="CO28" s="35"/>
      <c r="CP28" s="171">
        <f t="shared" si="187"/>
        <v>0</v>
      </c>
      <c r="CQ28" s="148">
        <f t="shared" si="187"/>
        <v>0</v>
      </c>
      <c r="CR28" s="35"/>
      <c r="CS28" s="34"/>
      <c r="CT28" s="34"/>
      <c r="CU28" s="35"/>
      <c r="CV28" s="34"/>
      <c r="CW28" s="34"/>
      <c r="CX28" s="35"/>
      <c r="CY28" s="34"/>
      <c r="CZ28" s="34"/>
      <c r="DA28" s="35"/>
      <c r="DB28" s="34"/>
      <c r="DC28" s="34"/>
      <c r="DD28" s="35"/>
      <c r="DE28" s="34"/>
      <c r="DF28" s="34"/>
      <c r="DG28" s="35"/>
      <c r="DH28" s="34"/>
      <c r="DI28" s="34"/>
      <c r="DJ28" s="35"/>
      <c r="DK28" s="34"/>
      <c r="DL28" s="34"/>
      <c r="DM28" s="35"/>
      <c r="DN28" s="34">
        <f t="shared" si="46"/>
        <v>0</v>
      </c>
      <c r="DO28" s="34">
        <f t="shared" si="46"/>
        <v>0</v>
      </c>
      <c r="DP28" s="35"/>
      <c r="DQ28" s="34"/>
      <c r="DR28" s="34"/>
      <c r="DS28" s="35"/>
      <c r="DT28" s="34"/>
      <c r="DU28" s="34"/>
      <c r="DV28" s="35"/>
      <c r="DW28" s="34"/>
      <c r="DX28" s="34"/>
      <c r="DY28" s="35"/>
      <c r="DZ28" s="34"/>
      <c r="EA28" s="34"/>
      <c r="EB28" s="35"/>
      <c r="EC28" s="34">
        <f t="shared" si="49"/>
        <v>0</v>
      </c>
      <c r="ED28" s="34">
        <f t="shared" si="8"/>
        <v>0</v>
      </c>
      <c r="EE28" s="35"/>
      <c r="EF28" s="219"/>
    </row>
    <row r="29" spans="1:136" s="21" customFormat="1" ht="16.5" thickBot="1" x14ac:dyDescent="0.3">
      <c r="A29" s="213">
        <v>19</v>
      </c>
      <c r="B29" s="130" t="s">
        <v>55</v>
      </c>
      <c r="C29" s="131" t="s">
        <v>142</v>
      </c>
      <c r="D29" s="17">
        <f t="shared" ref="D29" si="188">SUM(D24:D28)</f>
        <v>0</v>
      </c>
      <c r="E29" s="18">
        <f t="shared" ref="E29" si="189">SUM(E24:E28)</f>
        <v>0</v>
      </c>
      <c r="F29" s="19"/>
      <c r="G29" s="18">
        <f t="shared" ref="G29" si="190">SUM(G24:G28)</f>
        <v>0</v>
      </c>
      <c r="H29" s="18">
        <f t="shared" ref="H29" si="191">SUM(H24:H28)</f>
        <v>0</v>
      </c>
      <c r="I29" s="19"/>
      <c r="J29" s="18">
        <f t="shared" ref="J29" si="192">SUM(J24:J28)</f>
        <v>0</v>
      </c>
      <c r="K29" s="18">
        <f t="shared" ref="K29" si="193">SUM(K24:K28)</f>
        <v>0</v>
      </c>
      <c r="L29" s="19"/>
      <c r="M29" s="18">
        <f t="shared" ref="M29:N29" si="194">SUM(M24:M28)</f>
        <v>0</v>
      </c>
      <c r="N29" s="18">
        <f t="shared" si="194"/>
        <v>0</v>
      </c>
      <c r="O29" s="19"/>
      <c r="P29" s="18">
        <f t="shared" ref="P29" si="195">SUM(P24:P28)</f>
        <v>0</v>
      </c>
      <c r="Q29" s="18">
        <f t="shared" ref="Q29" si="196">SUM(Q24:Q28)</f>
        <v>0</v>
      </c>
      <c r="R29" s="19"/>
      <c r="S29" s="18">
        <f t="shared" ref="S29:T29" si="197">SUM(S24:S28)</f>
        <v>0</v>
      </c>
      <c r="T29" s="18">
        <f t="shared" si="197"/>
        <v>0</v>
      </c>
      <c r="U29" s="19"/>
      <c r="V29" s="18">
        <f t="shared" ref="V29:W29" si="198">SUM(V24:V28)</f>
        <v>0</v>
      </c>
      <c r="W29" s="18">
        <f t="shared" si="198"/>
        <v>0</v>
      </c>
      <c r="X29" s="87"/>
      <c r="Y29" s="145">
        <f t="shared" ref="Y29" si="199">SUM(Y24:Y28)</f>
        <v>0</v>
      </c>
      <c r="Z29" s="18">
        <f t="shared" ref="Z29" si="200">SUM(Z24:Z28)</f>
        <v>0</v>
      </c>
      <c r="AA29" s="19"/>
      <c r="AB29" s="18">
        <f t="shared" ref="AB29" si="201">SUM(AB24:AB28)</f>
        <v>0</v>
      </c>
      <c r="AC29" s="18">
        <f t="shared" ref="AC29" si="202">SUM(AC24:AC28)</f>
        <v>0</v>
      </c>
      <c r="AD29" s="19"/>
      <c r="AE29" s="18">
        <f t="shared" ref="AE29" si="203">SUM(AE24:AE28)</f>
        <v>0</v>
      </c>
      <c r="AF29" s="18">
        <f t="shared" ref="AF29" si="204">SUM(AF24:AF28)</f>
        <v>0</v>
      </c>
      <c r="AG29" s="19"/>
      <c r="AH29" s="18">
        <f t="shared" ref="AH29" si="205">SUM(AH24:AH28)</f>
        <v>0</v>
      </c>
      <c r="AI29" s="18">
        <f t="shared" ref="AI29" si="206">SUM(AI24:AI28)</f>
        <v>0</v>
      </c>
      <c r="AJ29" s="19"/>
      <c r="AK29" s="18">
        <f t="shared" ref="AK29" si="207">SUM(AK24:AK28)</f>
        <v>0</v>
      </c>
      <c r="AL29" s="18">
        <f t="shared" ref="AL29" si="208">SUM(AL24:AL28)</f>
        <v>0</v>
      </c>
      <c r="AM29" s="19"/>
      <c r="AN29" s="18">
        <f t="shared" ref="AN29" si="209">SUM(AN24:AN28)</f>
        <v>0</v>
      </c>
      <c r="AO29" s="18">
        <f t="shared" ref="AO29" si="210">SUM(AO24:AO28)</f>
        <v>0</v>
      </c>
      <c r="AP29" s="19"/>
      <c r="AQ29" s="18">
        <f t="shared" ref="AQ29:AR29" si="211">SUM(AQ24:AQ28)</f>
        <v>0</v>
      </c>
      <c r="AR29" s="18">
        <f t="shared" si="211"/>
        <v>0</v>
      </c>
      <c r="AS29" s="19"/>
      <c r="AT29" s="18">
        <f t="shared" ref="AT29" si="212">SUM(AT24:AT28)</f>
        <v>0</v>
      </c>
      <c r="AU29" s="18">
        <f t="shared" ref="AU29" si="213">SUM(AU24:AU28)</f>
        <v>0</v>
      </c>
      <c r="AV29" s="19"/>
      <c r="AW29" s="18">
        <f t="shared" ref="AW29" si="214">SUM(AW24:AW28)</f>
        <v>0</v>
      </c>
      <c r="AX29" s="18">
        <f t="shared" ref="AX29" si="215">SUM(AX24:AX28)</f>
        <v>0</v>
      </c>
      <c r="AY29" s="19"/>
      <c r="AZ29" s="18">
        <f t="shared" ref="AZ29" si="216">SUM(AZ24:AZ28)</f>
        <v>0</v>
      </c>
      <c r="BA29" s="18">
        <f t="shared" ref="BA29" si="217">SUM(BA24:BA28)</f>
        <v>0</v>
      </c>
      <c r="BB29" s="19"/>
      <c r="BC29" s="18">
        <f t="shared" ref="BC29" si="218">SUM(BC24:BC28)</f>
        <v>0</v>
      </c>
      <c r="BD29" s="18">
        <f t="shared" ref="BD29" si="219">SUM(BD24:BD28)</f>
        <v>0</v>
      </c>
      <c r="BE29" s="19"/>
      <c r="BF29" s="18">
        <f t="shared" ref="BF29:BG29" si="220">SUM(BF24:BF28)</f>
        <v>0</v>
      </c>
      <c r="BG29" s="18">
        <f t="shared" si="220"/>
        <v>0</v>
      </c>
      <c r="BH29" s="19"/>
      <c r="BI29" s="18">
        <f t="shared" si="27"/>
        <v>0</v>
      </c>
      <c r="BJ29" s="18">
        <f t="shared" si="4"/>
        <v>0</v>
      </c>
      <c r="BK29" s="19"/>
      <c r="BL29" s="18">
        <f t="shared" ref="BL29:BM29" si="221">SUM(BL24:BL28)</f>
        <v>0</v>
      </c>
      <c r="BM29" s="18">
        <f t="shared" si="221"/>
        <v>0</v>
      </c>
      <c r="BN29" s="87"/>
      <c r="BO29" s="145">
        <f t="shared" ref="BO29" si="222">SUM(BO24:BO28)</f>
        <v>0</v>
      </c>
      <c r="BP29" s="18">
        <f t="shared" ref="BP29" si="223">SUM(BP24:BP28)</f>
        <v>0</v>
      </c>
      <c r="BQ29" s="19"/>
      <c r="BR29" s="18">
        <f t="shared" ref="BR29" si="224">SUM(BR24:BR28)</f>
        <v>0</v>
      </c>
      <c r="BS29" s="18">
        <f t="shared" ref="BS29" si="225">SUM(BS24:BS28)</f>
        <v>0</v>
      </c>
      <c r="BT29" s="19"/>
      <c r="BU29" s="18">
        <f t="shared" si="5"/>
        <v>0</v>
      </c>
      <c r="BV29" s="18">
        <f t="shared" si="5"/>
        <v>0</v>
      </c>
      <c r="BW29" s="19"/>
      <c r="BX29" s="18">
        <f t="shared" ref="BX29" si="226">SUM(BX24:BX28)</f>
        <v>0</v>
      </c>
      <c r="BY29" s="18">
        <f t="shared" ref="BY29" si="227">SUM(BY24:BY28)</f>
        <v>0</v>
      </c>
      <c r="BZ29" s="19"/>
      <c r="CA29" s="18">
        <f t="shared" ref="CA29" si="228">SUM(CA24:CA28)</f>
        <v>0</v>
      </c>
      <c r="CB29" s="18">
        <f t="shared" ref="CB29" si="229">SUM(CB24:CB28)</f>
        <v>0</v>
      </c>
      <c r="CC29" s="19"/>
      <c r="CD29" s="18">
        <f t="shared" ref="CD29" si="230">SUM(CD24:CD28)</f>
        <v>0</v>
      </c>
      <c r="CE29" s="18">
        <f t="shared" ref="CE29" si="231">SUM(CE24:CE28)</f>
        <v>0</v>
      </c>
      <c r="CF29" s="19"/>
      <c r="CG29" s="18">
        <f t="shared" ref="CG29" si="232">SUM(CG24:CG28)</f>
        <v>0</v>
      </c>
      <c r="CH29" s="18">
        <f t="shared" ref="CH29" si="233">SUM(CH24:CH28)</f>
        <v>0</v>
      </c>
      <c r="CI29" s="19"/>
      <c r="CJ29" s="18">
        <f t="shared" ref="CJ29:CK29" si="234">SUM(CJ24:CJ28)</f>
        <v>0</v>
      </c>
      <c r="CK29" s="18">
        <f t="shared" si="234"/>
        <v>0</v>
      </c>
      <c r="CL29" s="19"/>
      <c r="CM29" s="18">
        <f t="shared" ref="CM29:CN29" si="235">SUM(CM24:CM28)</f>
        <v>0</v>
      </c>
      <c r="CN29" s="18">
        <f t="shared" si="235"/>
        <v>0</v>
      </c>
      <c r="CO29" s="19"/>
      <c r="CP29" s="17">
        <f>SUM(CP24:CP28)</f>
        <v>0</v>
      </c>
      <c r="CQ29" s="145">
        <f>SUM(CQ24:CQ28)</f>
        <v>0</v>
      </c>
      <c r="CR29" s="19"/>
      <c r="CS29" s="18">
        <f t="shared" ref="CS29" si="236">SUM(CS24:CS28)</f>
        <v>0</v>
      </c>
      <c r="CT29" s="18">
        <f t="shared" ref="CT29" si="237">SUM(CT24:CT28)</f>
        <v>0</v>
      </c>
      <c r="CU29" s="19"/>
      <c r="CV29" s="18">
        <f t="shared" ref="CV29:CW29" si="238">SUM(CV24:CV28)</f>
        <v>0</v>
      </c>
      <c r="CW29" s="18">
        <f t="shared" si="238"/>
        <v>0</v>
      </c>
      <c r="CX29" s="19"/>
      <c r="CY29" s="18">
        <f t="shared" ref="CY29:CZ29" si="239">SUM(CY24:CY28)</f>
        <v>0</v>
      </c>
      <c r="CZ29" s="18">
        <f t="shared" si="239"/>
        <v>0</v>
      </c>
      <c r="DA29" s="19"/>
      <c r="DB29" s="18">
        <f t="shared" ref="DB29" si="240">SUM(DB24:DB28)</f>
        <v>0</v>
      </c>
      <c r="DC29" s="18">
        <f t="shared" ref="DC29" si="241">SUM(DC24:DC28)</f>
        <v>0</v>
      </c>
      <c r="DD29" s="19"/>
      <c r="DE29" s="18">
        <f t="shared" ref="DE29" si="242">SUM(DE24:DE28)</f>
        <v>0</v>
      </c>
      <c r="DF29" s="18">
        <f t="shared" ref="DF29" si="243">SUM(DF24:DF28)</f>
        <v>0</v>
      </c>
      <c r="DG29" s="19"/>
      <c r="DH29" s="18">
        <f t="shared" ref="DH29:DI29" si="244">SUM(DH24:DH28)</f>
        <v>0</v>
      </c>
      <c r="DI29" s="18">
        <f t="shared" si="244"/>
        <v>0</v>
      </c>
      <c r="DJ29" s="19"/>
      <c r="DK29" s="18">
        <f t="shared" ref="DK29" si="245">SUM(DK24:DK28)</f>
        <v>0</v>
      </c>
      <c r="DL29" s="18">
        <f t="shared" ref="DL29" si="246">SUM(DL24:DL28)</f>
        <v>0</v>
      </c>
      <c r="DM29" s="19"/>
      <c r="DN29" s="18">
        <f t="shared" si="46"/>
        <v>0</v>
      </c>
      <c r="DO29" s="18">
        <f t="shared" si="46"/>
        <v>0</v>
      </c>
      <c r="DP29" s="19"/>
      <c r="DQ29" s="18">
        <f t="shared" ref="DQ29:DR29" si="247">SUM(DQ24:DQ28)</f>
        <v>0</v>
      </c>
      <c r="DR29" s="18">
        <f t="shared" si="247"/>
        <v>0</v>
      </c>
      <c r="DS29" s="19"/>
      <c r="DT29" s="18">
        <f>SUM(DT24:DT28)</f>
        <v>0</v>
      </c>
      <c r="DU29" s="18">
        <f>SUM(DU24:DU28)</f>
        <v>0</v>
      </c>
      <c r="DV29" s="19"/>
      <c r="DW29" s="18">
        <f t="shared" ref="DW29" si="248">SUM(DW24:DW28)</f>
        <v>0</v>
      </c>
      <c r="DX29" s="18">
        <f t="shared" ref="DX29" si="249">SUM(DX24:DX28)</f>
        <v>0</v>
      </c>
      <c r="DY29" s="19"/>
      <c r="DZ29" s="18">
        <f t="shared" ref="DZ29:EA29" si="250">SUM(DZ24:DZ28)</f>
        <v>0</v>
      </c>
      <c r="EA29" s="18">
        <f t="shared" si="250"/>
        <v>0</v>
      </c>
      <c r="EB29" s="19"/>
      <c r="EC29" s="18">
        <f t="shared" si="49"/>
        <v>0</v>
      </c>
      <c r="ED29" s="18">
        <f t="shared" si="8"/>
        <v>0</v>
      </c>
      <c r="EE29" s="19"/>
      <c r="EF29" s="220"/>
    </row>
    <row r="30" spans="1:136" s="21" customFormat="1" ht="16.5" thickBot="1" x14ac:dyDescent="0.3">
      <c r="A30" s="213">
        <v>20</v>
      </c>
      <c r="B30" s="130" t="s">
        <v>56</v>
      </c>
      <c r="C30" s="131" t="s">
        <v>143</v>
      </c>
      <c r="D30" s="17">
        <f t="shared" ref="D30" si="251">SUM(D22,D23,D29)</f>
        <v>0</v>
      </c>
      <c r="E30" s="18">
        <f t="shared" ref="E30" si="252">SUM(E22,E23,E29)</f>
        <v>129</v>
      </c>
      <c r="F30" s="19"/>
      <c r="G30" s="18">
        <f t="shared" ref="G30" si="253">SUM(G22,G23,G29)</f>
        <v>0</v>
      </c>
      <c r="H30" s="18">
        <f t="shared" ref="H30" si="254">SUM(H22,H23,H29)</f>
        <v>0</v>
      </c>
      <c r="I30" s="19"/>
      <c r="J30" s="18">
        <f t="shared" ref="J30" si="255">SUM(J22,J23,J29)</f>
        <v>0</v>
      </c>
      <c r="K30" s="18">
        <f t="shared" ref="K30" si="256">SUM(K22,K23,K29)</f>
        <v>0</v>
      </c>
      <c r="L30" s="19"/>
      <c r="M30" s="18">
        <f t="shared" ref="M30:N30" si="257">SUM(M22,M23,M29)</f>
        <v>0</v>
      </c>
      <c r="N30" s="18">
        <f t="shared" si="257"/>
        <v>0</v>
      </c>
      <c r="O30" s="19"/>
      <c r="P30" s="18">
        <f t="shared" ref="P30" si="258">SUM(P22,P23,P29)</f>
        <v>0</v>
      </c>
      <c r="Q30" s="18">
        <f t="shared" ref="Q30" si="259">SUM(Q22,Q23,Q29)</f>
        <v>9</v>
      </c>
      <c r="R30" s="19"/>
      <c r="S30" s="18">
        <f t="shared" ref="S30:T30" si="260">SUM(S22,S23,S29)</f>
        <v>0</v>
      </c>
      <c r="T30" s="18">
        <f t="shared" si="260"/>
        <v>0</v>
      </c>
      <c r="U30" s="19"/>
      <c r="V30" s="18">
        <f t="shared" ref="V30:W30" si="261">SUM(V22,V23,V29)</f>
        <v>0</v>
      </c>
      <c r="W30" s="18">
        <f t="shared" si="261"/>
        <v>0</v>
      </c>
      <c r="X30" s="87"/>
      <c r="Y30" s="145">
        <f t="shared" ref="Y30" si="262">SUM(Y22,Y23,Y29)</f>
        <v>0</v>
      </c>
      <c r="Z30" s="18">
        <f t="shared" ref="Z30" si="263">SUM(Z22,Z23,Z29)</f>
        <v>0</v>
      </c>
      <c r="AA30" s="19"/>
      <c r="AB30" s="18">
        <f t="shared" ref="AB30" si="264">SUM(AB22,AB23,AB29)</f>
        <v>0</v>
      </c>
      <c r="AC30" s="18">
        <f t="shared" ref="AC30" si="265">SUM(AC22,AC23,AC29)</f>
        <v>0</v>
      </c>
      <c r="AD30" s="19"/>
      <c r="AE30" s="18">
        <f t="shared" ref="AE30" si="266">SUM(AE22,AE23,AE29)</f>
        <v>0</v>
      </c>
      <c r="AF30" s="18">
        <f t="shared" ref="AF30" si="267">SUM(AF22,AF23,AF29)</f>
        <v>0</v>
      </c>
      <c r="AG30" s="19"/>
      <c r="AH30" s="18">
        <f t="shared" ref="AH30" si="268">SUM(AH22,AH23,AH29)</f>
        <v>0</v>
      </c>
      <c r="AI30" s="18">
        <f t="shared" ref="AI30" si="269">SUM(AI22,AI23,AI29)</f>
        <v>0</v>
      </c>
      <c r="AJ30" s="19"/>
      <c r="AK30" s="18">
        <f t="shared" ref="AK30" si="270">SUM(AK22,AK23,AK29)</f>
        <v>0</v>
      </c>
      <c r="AL30" s="18">
        <f t="shared" ref="AL30" si="271">SUM(AL22,AL23,AL29)</f>
        <v>0</v>
      </c>
      <c r="AM30" s="19"/>
      <c r="AN30" s="18">
        <f t="shared" ref="AN30" si="272">SUM(AN22,AN23,AN29)</f>
        <v>0</v>
      </c>
      <c r="AO30" s="18">
        <f t="shared" ref="AO30" si="273">SUM(AO22,AO23,AO29)</f>
        <v>0</v>
      </c>
      <c r="AP30" s="19"/>
      <c r="AQ30" s="18">
        <f t="shared" ref="AQ30:AR30" si="274">SUM(AQ22,AQ23,AQ29)</f>
        <v>0</v>
      </c>
      <c r="AR30" s="18">
        <f t="shared" si="274"/>
        <v>0</v>
      </c>
      <c r="AS30" s="19"/>
      <c r="AT30" s="18">
        <f t="shared" ref="AT30" si="275">SUM(AT22,AT23,AT29)</f>
        <v>0</v>
      </c>
      <c r="AU30" s="18">
        <f t="shared" ref="AU30" si="276">SUM(AU22,AU23,AU29)</f>
        <v>0</v>
      </c>
      <c r="AV30" s="19"/>
      <c r="AW30" s="18">
        <f t="shared" ref="AW30" si="277">SUM(AW22,AW23,AW29)</f>
        <v>0</v>
      </c>
      <c r="AX30" s="18">
        <f t="shared" ref="AX30" si="278">SUM(AX22,AX23,AX29)</f>
        <v>0</v>
      </c>
      <c r="AY30" s="19"/>
      <c r="AZ30" s="18">
        <f t="shared" ref="AZ30" si="279">SUM(AZ22,AZ23,AZ29)</f>
        <v>0</v>
      </c>
      <c r="BA30" s="18">
        <f t="shared" ref="BA30" si="280">SUM(BA22,BA23,BA29)</f>
        <v>0</v>
      </c>
      <c r="BB30" s="19"/>
      <c r="BC30" s="18">
        <f t="shared" ref="BC30" si="281">SUM(BC22,BC23,BC29)</f>
        <v>0</v>
      </c>
      <c r="BD30" s="18">
        <f t="shared" ref="BD30" si="282">SUM(BD22,BD23,BD29)</f>
        <v>51</v>
      </c>
      <c r="BE30" s="19"/>
      <c r="BF30" s="18">
        <f t="shared" ref="BF30:BG30" si="283">SUM(BF22,BF23,BF29)</f>
        <v>0</v>
      </c>
      <c r="BG30" s="18">
        <f t="shared" si="283"/>
        <v>0</v>
      </c>
      <c r="BH30" s="19"/>
      <c r="BI30" s="18">
        <f t="shared" si="27"/>
        <v>0</v>
      </c>
      <c r="BJ30" s="18">
        <f t="shared" si="4"/>
        <v>51</v>
      </c>
      <c r="BK30" s="19"/>
      <c r="BL30" s="18">
        <f t="shared" ref="BL30:BM30" si="284">SUM(BL22,BL23,BL29)</f>
        <v>0</v>
      </c>
      <c r="BM30" s="18">
        <f t="shared" si="284"/>
        <v>0</v>
      </c>
      <c r="BN30" s="87"/>
      <c r="BO30" s="145">
        <f t="shared" ref="BO30" si="285">SUM(BO22,BO23,BO29)</f>
        <v>0</v>
      </c>
      <c r="BP30" s="18">
        <f t="shared" ref="BP30" si="286">SUM(BP22,BP23,BP29)</f>
        <v>28</v>
      </c>
      <c r="BQ30" s="19"/>
      <c r="BR30" s="18">
        <f t="shared" ref="BR30" si="287">SUM(BR22,BR23,BR29)</f>
        <v>0</v>
      </c>
      <c r="BS30" s="18">
        <f t="shared" ref="BS30" si="288">SUM(BS22,BS23,BS29)</f>
        <v>0</v>
      </c>
      <c r="BT30" s="19"/>
      <c r="BU30" s="18">
        <f t="shared" si="5"/>
        <v>0</v>
      </c>
      <c r="BV30" s="18">
        <f t="shared" si="5"/>
        <v>28</v>
      </c>
      <c r="BW30" s="19"/>
      <c r="BX30" s="18">
        <f t="shared" ref="BX30" si="289">SUM(BX22,BX23,BX29)</f>
        <v>0</v>
      </c>
      <c r="BY30" s="18">
        <f t="shared" ref="BY30" si="290">SUM(BY22,BY23,BY29)</f>
        <v>0</v>
      </c>
      <c r="BZ30" s="19"/>
      <c r="CA30" s="18">
        <f t="shared" ref="CA30" si="291">SUM(CA22,CA23,CA29)</f>
        <v>0</v>
      </c>
      <c r="CB30" s="18">
        <f t="shared" ref="CB30" si="292">SUM(CB22,CB23,CB29)</f>
        <v>0</v>
      </c>
      <c r="CC30" s="19"/>
      <c r="CD30" s="18">
        <f t="shared" ref="CD30" si="293">SUM(CD22,CD23,CD29)</f>
        <v>0</v>
      </c>
      <c r="CE30" s="18">
        <f t="shared" ref="CE30" si="294">SUM(CE22,CE23,CE29)</f>
        <v>320</v>
      </c>
      <c r="CF30" s="19"/>
      <c r="CG30" s="18">
        <f t="shared" ref="CG30" si="295">SUM(CG22,CG23,CG29)</f>
        <v>0</v>
      </c>
      <c r="CH30" s="18">
        <f t="shared" ref="CH30" si="296">SUM(CH22,CH23,CH29)</f>
        <v>0</v>
      </c>
      <c r="CI30" s="19"/>
      <c r="CJ30" s="18">
        <f t="shared" ref="CJ30:CK30" si="297">SUM(CJ22,CJ23,CJ29)</f>
        <v>0</v>
      </c>
      <c r="CK30" s="18">
        <f t="shared" si="297"/>
        <v>320</v>
      </c>
      <c r="CL30" s="19"/>
      <c r="CM30" s="18">
        <f t="shared" ref="CM30:CN30" si="298">SUM(CM22,CM23,CM29)</f>
        <v>0</v>
      </c>
      <c r="CN30" s="18">
        <f t="shared" si="298"/>
        <v>0</v>
      </c>
      <c r="CO30" s="19"/>
      <c r="CP30" s="17">
        <f>SUM(CP22:CP23,CP29)</f>
        <v>0</v>
      </c>
      <c r="CQ30" s="145">
        <f>SUM(CQ22:CQ23,CQ29)</f>
        <v>537</v>
      </c>
      <c r="CR30" s="19"/>
      <c r="CS30" s="18">
        <f t="shared" ref="CS30" si="299">SUM(CS22,CS23,CS29)</f>
        <v>0</v>
      </c>
      <c r="CT30" s="18">
        <f t="shared" ref="CT30" si="300">SUM(CT22,CT23,CT29)</f>
        <v>0</v>
      </c>
      <c r="CU30" s="19"/>
      <c r="CV30" s="18">
        <f t="shared" ref="CV30:CW30" si="301">SUM(CV22,CV23,CV29)</f>
        <v>0</v>
      </c>
      <c r="CW30" s="18">
        <f t="shared" si="301"/>
        <v>0</v>
      </c>
      <c r="CX30" s="19"/>
      <c r="CY30" s="18">
        <f t="shared" ref="CY30:CZ30" si="302">SUM(CY22,CY23,CY29)</f>
        <v>0</v>
      </c>
      <c r="CZ30" s="18">
        <f t="shared" si="302"/>
        <v>0</v>
      </c>
      <c r="DA30" s="19"/>
      <c r="DB30" s="18">
        <f t="shared" ref="DB30" si="303">SUM(DB22,DB23,DB29)</f>
        <v>0</v>
      </c>
      <c r="DC30" s="18">
        <f t="shared" ref="DC30" si="304">SUM(DC22,DC23,DC29)</f>
        <v>0</v>
      </c>
      <c r="DD30" s="19"/>
      <c r="DE30" s="18">
        <f t="shared" ref="DE30" si="305">SUM(DE22,DE23,DE29)</f>
        <v>0</v>
      </c>
      <c r="DF30" s="18">
        <f t="shared" ref="DF30" si="306">SUM(DF22,DF23,DF29)</f>
        <v>0</v>
      </c>
      <c r="DG30" s="19"/>
      <c r="DH30" s="18">
        <f t="shared" ref="DH30:DI30" si="307">SUM(DH22,DH23,DH29)</f>
        <v>0</v>
      </c>
      <c r="DI30" s="18">
        <f t="shared" si="307"/>
        <v>0</v>
      </c>
      <c r="DJ30" s="19"/>
      <c r="DK30" s="18">
        <f t="shared" ref="DK30" si="308">SUM(DK22,DK23,DK29)</f>
        <v>0</v>
      </c>
      <c r="DL30" s="18">
        <f t="shared" ref="DL30" si="309">SUM(DL22,DL23,DL29)</f>
        <v>0</v>
      </c>
      <c r="DM30" s="19"/>
      <c r="DN30" s="18">
        <f t="shared" si="46"/>
        <v>0</v>
      </c>
      <c r="DO30" s="18">
        <f t="shared" si="46"/>
        <v>0</v>
      </c>
      <c r="DP30" s="19"/>
      <c r="DQ30" s="18">
        <f t="shared" ref="DQ30:DR30" si="310">SUM(DQ22,DQ23,DQ29)</f>
        <v>0</v>
      </c>
      <c r="DR30" s="18">
        <f t="shared" si="310"/>
        <v>0</v>
      </c>
      <c r="DS30" s="19"/>
      <c r="DT30" s="18">
        <f>SUM(DT22,DT23,DT29)</f>
        <v>0</v>
      </c>
      <c r="DU30" s="18">
        <f>SUM(DU22,DU23,DU29)</f>
        <v>0</v>
      </c>
      <c r="DV30" s="19"/>
      <c r="DW30" s="18">
        <f t="shared" ref="DW30" si="311">SUM(DW22,DW23,DW29)</f>
        <v>0</v>
      </c>
      <c r="DX30" s="18">
        <f t="shared" ref="DX30" si="312">SUM(DX22,DX23,DX29)</f>
        <v>0</v>
      </c>
      <c r="DY30" s="19"/>
      <c r="DZ30" s="18">
        <f t="shared" ref="DZ30:EA30" si="313">SUM(DZ22,DZ23,DZ29)</f>
        <v>0</v>
      </c>
      <c r="EA30" s="18">
        <f t="shared" si="313"/>
        <v>975</v>
      </c>
      <c r="EB30" s="19"/>
      <c r="EC30" s="18">
        <f t="shared" si="49"/>
        <v>0</v>
      </c>
      <c r="ED30" s="18">
        <f t="shared" si="8"/>
        <v>1512</v>
      </c>
      <c r="EE30" s="19"/>
      <c r="EF30" s="220"/>
    </row>
    <row r="31" spans="1:136" s="90" customFormat="1" ht="16.5" thickBot="1" x14ac:dyDescent="0.3">
      <c r="A31" s="211">
        <v>21</v>
      </c>
      <c r="B31" s="132" t="s">
        <v>57</v>
      </c>
      <c r="C31" s="133" t="s">
        <v>144</v>
      </c>
      <c r="D31" s="42">
        <f t="shared" ref="D31" si="314">SUM(D21,D30)</f>
        <v>331561</v>
      </c>
      <c r="E31" s="43">
        <f t="shared" ref="E31" si="315">SUM(E21,E30)</f>
        <v>400133</v>
      </c>
      <c r="F31" s="88">
        <f t="shared" ref="F31" si="316">E31/D31</f>
        <v>1.2068156387512403</v>
      </c>
      <c r="G31" s="43">
        <f t="shared" ref="G31" si="317">SUM(G21,G30)</f>
        <v>43214</v>
      </c>
      <c r="H31" s="43">
        <f t="shared" ref="H31" si="318">SUM(H21,H30)</f>
        <v>0</v>
      </c>
      <c r="I31" s="88">
        <f t="shared" si="10"/>
        <v>0</v>
      </c>
      <c r="J31" s="43">
        <f t="shared" ref="J31" si="319">SUM(J21,J30)</f>
        <v>421195</v>
      </c>
      <c r="K31" s="43">
        <f t="shared" ref="K31" si="320">SUM(K21,K30)</f>
        <v>0</v>
      </c>
      <c r="L31" s="88">
        <f t="shared" si="11"/>
        <v>0</v>
      </c>
      <c r="M31" s="43">
        <f t="shared" ref="M31:N31" si="321">SUM(M21,M30)</f>
        <v>464409</v>
      </c>
      <c r="N31" s="43">
        <f t="shared" si="321"/>
        <v>0</v>
      </c>
      <c r="O31" s="88">
        <f t="shared" si="13"/>
        <v>0</v>
      </c>
      <c r="P31" s="43">
        <f t="shared" ref="P31" si="322">SUM(P21,P30)</f>
        <v>50260</v>
      </c>
      <c r="Q31" s="43">
        <f t="shared" ref="Q31" si="323">SUM(Q21,Q30)</f>
        <v>84779</v>
      </c>
      <c r="R31" s="88">
        <f t="shared" si="14"/>
        <v>1.686808595304417</v>
      </c>
      <c r="S31" s="43">
        <f t="shared" ref="S31:T31" si="324">SUM(S21,S30)</f>
        <v>21616</v>
      </c>
      <c r="T31" s="43">
        <f t="shared" si="324"/>
        <v>33800</v>
      </c>
      <c r="U31" s="88">
        <f t="shared" si="0"/>
        <v>1.5636565507031828</v>
      </c>
      <c r="V31" s="43">
        <f t="shared" ref="V31:W31" si="325">SUM(V21,V30)</f>
        <v>87218</v>
      </c>
      <c r="W31" s="43">
        <f t="shared" si="325"/>
        <v>103291</v>
      </c>
      <c r="X31" s="111">
        <f>W31/V31</f>
        <v>1.1842853539407003</v>
      </c>
      <c r="Y31" s="149">
        <f t="shared" ref="Y31" si="326">SUM(Y21,Y30)</f>
        <v>8729</v>
      </c>
      <c r="Z31" s="43">
        <f t="shared" ref="Z31" si="327">SUM(Z21,Z30)</f>
        <v>9248</v>
      </c>
      <c r="AA31" s="88">
        <f t="shared" si="16"/>
        <v>1.0594569824722191</v>
      </c>
      <c r="AB31" s="43">
        <f t="shared" ref="AB31" si="328">SUM(AB21,AB30)</f>
        <v>117563</v>
      </c>
      <c r="AC31" s="43">
        <f t="shared" ref="AC31" si="329">SUM(AC21,AC30)</f>
        <v>146339</v>
      </c>
      <c r="AD31" s="98">
        <f>AC31/AB31</f>
        <v>1.2447708888000477</v>
      </c>
      <c r="AE31" s="43">
        <f t="shared" ref="AE31" si="330">SUM(AE21,AE30)</f>
        <v>7393</v>
      </c>
      <c r="AF31" s="43">
        <f t="shared" ref="AF31" si="331">SUM(AF21,AF30)</f>
        <v>8737</v>
      </c>
      <c r="AG31" s="88">
        <f t="shared" si="18"/>
        <v>1.1817935885296902</v>
      </c>
      <c r="AH31" s="43">
        <f t="shared" ref="AH31" si="332">SUM(AH21,AH30)</f>
        <v>40324</v>
      </c>
      <c r="AI31" s="43">
        <f t="shared" ref="AI31" si="333">SUM(AI21,AI30)</f>
        <v>51995</v>
      </c>
      <c r="AJ31" s="88">
        <f t="shared" si="19"/>
        <v>1.2894306120424561</v>
      </c>
      <c r="AK31" s="43">
        <f t="shared" ref="AK31" si="334">SUM(AK21,AK30)</f>
        <v>117693</v>
      </c>
      <c r="AL31" s="43">
        <f t="shared" ref="AL31" si="335">SUM(AL21,AL30)</f>
        <v>155142</v>
      </c>
      <c r="AM31" s="88">
        <f t="shared" si="20"/>
        <v>1.3181922459279651</v>
      </c>
      <c r="AN31" s="43">
        <f t="shared" ref="AN31" si="336">SUM(AN21,AN30)</f>
        <v>3793</v>
      </c>
      <c r="AO31" s="43">
        <f t="shared" ref="AO31" si="337">SUM(AO21,AO30)</f>
        <v>3793</v>
      </c>
      <c r="AP31" s="88">
        <f t="shared" si="2"/>
        <v>1</v>
      </c>
      <c r="AQ31" s="43">
        <f t="shared" ref="AQ31:AR31" si="338">SUM(AQ21,AQ30)</f>
        <v>169203</v>
      </c>
      <c r="AR31" s="43">
        <f t="shared" si="338"/>
        <v>219667</v>
      </c>
      <c r="AS31" s="88">
        <f t="shared" si="22"/>
        <v>1.2982453029792616</v>
      </c>
      <c r="AT31" s="43">
        <f t="shared" ref="AT31" si="339">SUM(AT21,AT30)</f>
        <v>20571</v>
      </c>
      <c r="AU31" s="43">
        <f t="shared" ref="AU31" si="340">SUM(AU21,AU30)</f>
        <v>29556</v>
      </c>
      <c r="AV31" s="88">
        <f t="shared" si="23"/>
        <v>1.4367799329152691</v>
      </c>
      <c r="AW31" s="43">
        <f t="shared" ref="AW31" si="341">SUM(AW21,AW30)</f>
        <v>12327</v>
      </c>
      <c r="AX31" s="43">
        <f t="shared" ref="AX31" si="342">SUM(AX21,AX30)</f>
        <v>13928</v>
      </c>
      <c r="AY31" s="88">
        <f t="shared" si="24"/>
        <v>1.1298775046645575</v>
      </c>
      <c r="AZ31" s="43">
        <f t="shared" ref="AZ31" si="343">SUM(AZ21,AZ30)</f>
        <v>47921</v>
      </c>
      <c r="BA31" s="43">
        <f t="shared" ref="BA31" si="344">SUM(BA21,BA30)</f>
        <v>49705</v>
      </c>
      <c r="BB31" s="88">
        <f t="shared" si="25"/>
        <v>1.0372279376473781</v>
      </c>
      <c r="BC31" s="43">
        <f t="shared" ref="BC31" si="345">SUM(BC21,BC30)</f>
        <v>249767</v>
      </c>
      <c r="BD31" s="43">
        <f t="shared" ref="BD31" si="346">SUM(BD21,BD30)</f>
        <v>309995</v>
      </c>
      <c r="BE31" s="88">
        <f t="shared" si="26"/>
        <v>1.2411367394411592</v>
      </c>
      <c r="BF31" s="43">
        <f t="shared" ref="BF31:BG31" si="347">SUM(BF21,BF30)</f>
        <v>3447</v>
      </c>
      <c r="BG31" s="43">
        <f t="shared" si="347"/>
        <v>3447</v>
      </c>
      <c r="BH31" s="88">
        <f t="shared" si="3"/>
        <v>1</v>
      </c>
      <c r="BI31" s="43">
        <f t="shared" si="27"/>
        <v>334033</v>
      </c>
      <c r="BJ31" s="43">
        <f t="shared" si="4"/>
        <v>406631</v>
      </c>
      <c r="BK31" s="88">
        <f t="shared" si="28"/>
        <v>1.2173378079411317</v>
      </c>
      <c r="BL31" s="43">
        <f t="shared" ref="BL31:BM31" si="348">SUM(BL21,BL30)</f>
        <v>0</v>
      </c>
      <c r="BM31" s="43">
        <f t="shared" si="348"/>
        <v>342846</v>
      </c>
      <c r="BN31" s="111"/>
      <c r="BO31" s="149">
        <f t="shared" ref="BO31" si="349">SUM(BO21,BO30)</f>
        <v>81209</v>
      </c>
      <c r="BP31" s="43">
        <f t="shared" ref="BP31" si="350">SUM(BP21,BP30)</f>
        <v>93932</v>
      </c>
      <c r="BQ31" s="88">
        <f t="shared" si="29"/>
        <v>1.1566698272358975</v>
      </c>
      <c r="BR31" s="43">
        <f t="shared" ref="BR31" si="351">SUM(BR21,BR30)</f>
        <v>89563</v>
      </c>
      <c r="BS31" s="43">
        <f t="shared" ref="BS31" si="352">SUM(BS21,BS30)</f>
        <v>102808</v>
      </c>
      <c r="BT31" s="88">
        <f t="shared" si="30"/>
        <v>1.1478847291850429</v>
      </c>
      <c r="BU31" s="43">
        <f t="shared" si="5"/>
        <v>170772</v>
      </c>
      <c r="BV31" s="43">
        <f t="shared" si="5"/>
        <v>196740</v>
      </c>
      <c r="BW31" s="88">
        <f t="shared" si="31"/>
        <v>1.1520623989881245</v>
      </c>
      <c r="BX31" s="43">
        <f t="shared" ref="BX31" si="353">SUM(BX21,BX30)</f>
        <v>141971</v>
      </c>
      <c r="BY31" s="43">
        <f t="shared" ref="BY31" si="354">SUM(BY21,BY30)</f>
        <v>163980</v>
      </c>
      <c r="BZ31" s="88">
        <f t="shared" si="32"/>
        <v>1.1550246177036154</v>
      </c>
      <c r="CA31" s="43">
        <f t="shared" ref="CA31" si="355">SUM(CA21,CA30)</f>
        <v>77115</v>
      </c>
      <c r="CB31" s="43">
        <f t="shared" ref="CB31" si="356">SUM(CB21,CB30)</f>
        <v>87666</v>
      </c>
      <c r="CC31" s="88">
        <f t="shared" si="33"/>
        <v>1.1368216300330676</v>
      </c>
      <c r="CD31" s="43">
        <f t="shared" ref="CD31" si="357">SUM(CD21,CD30)</f>
        <v>177372</v>
      </c>
      <c r="CE31" s="43">
        <f t="shared" ref="CE31" si="358">SUM(CE21,CE30)</f>
        <v>201046</v>
      </c>
      <c r="CF31" s="88">
        <f t="shared" si="34"/>
        <v>1.13347089732314</v>
      </c>
      <c r="CG31" s="43">
        <f t="shared" ref="CG31" si="359">SUM(CG21,CG30)</f>
        <v>15120</v>
      </c>
      <c r="CH31" s="43">
        <f t="shared" ref="CH31" si="360">SUM(CH21,CH30)</f>
        <v>3997</v>
      </c>
      <c r="CI31" s="88">
        <f t="shared" si="35"/>
        <v>0.26435185185185184</v>
      </c>
      <c r="CJ31" s="43">
        <f t="shared" ref="CJ31:CK31" si="361">SUM(CJ21,CJ30)</f>
        <v>411578</v>
      </c>
      <c r="CK31" s="43">
        <f t="shared" si="361"/>
        <v>456689</v>
      </c>
      <c r="CL31" s="88">
        <f t="shared" si="166"/>
        <v>1.1096049837454869</v>
      </c>
      <c r="CM31" s="43">
        <f t="shared" ref="CM31:CN31" si="362">SUM(CM21,CM30)</f>
        <v>406</v>
      </c>
      <c r="CN31" s="43">
        <f t="shared" si="362"/>
        <v>406</v>
      </c>
      <c r="CO31" s="88">
        <f t="shared" ref="CO31" si="363">CN31/CM31</f>
        <v>1</v>
      </c>
      <c r="CP31" s="42">
        <f>SUM(CP30,CP21)</f>
        <v>2049785</v>
      </c>
      <c r="CQ31" s="149">
        <f>SUM(CQ30,CQ21)</f>
        <v>2254230</v>
      </c>
      <c r="CR31" s="88">
        <f t="shared" si="41"/>
        <v>1.0997397288008255</v>
      </c>
      <c r="CS31" s="43">
        <f t="shared" ref="CS31" si="364">SUM(CS21,CS30)</f>
        <v>11394</v>
      </c>
      <c r="CT31" s="43">
        <f t="shared" ref="CT31" si="365">SUM(CT21,CT30)</f>
        <v>11394</v>
      </c>
      <c r="CU31" s="88">
        <f t="shared" si="51"/>
        <v>1</v>
      </c>
      <c r="CV31" s="43">
        <f t="shared" ref="CV31:CW31" si="366">SUM(CV21,CV30)</f>
        <v>45243</v>
      </c>
      <c r="CW31" s="43">
        <f t="shared" si="366"/>
        <v>45243</v>
      </c>
      <c r="CX31" s="88">
        <f t="shared" si="52"/>
        <v>1</v>
      </c>
      <c r="CY31" s="43">
        <f t="shared" ref="CY31:CZ31" si="367">SUM(CY21,CY30)</f>
        <v>15682</v>
      </c>
      <c r="CZ31" s="43">
        <f t="shared" si="367"/>
        <v>28822</v>
      </c>
      <c r="DA31" s="88">
        <f t="shared" ref="DA31" si="368">CZ31/CY31</f>
        <v>1.837903328657059</v>
      </c>
      <c r="DB31" s="43">
        <f t="shared" ref="DB31" si="369">SUM(DB21,DB30)</f>
        <v>45809</v>
      </c>
      <c r="DC31" s="43">
        <f t="shared" ref="DC31" si="370">SUM(DC21,DC30)</f>
        <v>72557</v>
      </c>
      <c r="DD31" s="88">
        <f t="shared" si="43"/>
        <v>1.5839027265384531</v>
      </c>
      <c r="DE31" s="43">
        <f t="shared" ref="DE31" si="371">SUM(DE21,DE30)</f>
        <v>59692</v>
      </c>
      <c r="DF31" s="43">
        <f t="shared" ref="DF31" si="372">SUM(DF21,DF30)</f>
        <v>76766</v>
      </c>
      <c r="DG31" s="88">
        <f t="shared" si="44"/>
        <v>1.2860349795617503</v>
      </c>
      <c r="DH31" s="43">
        <f t="shared" ref="DH31:DI31" si="373">SUM(DH21,DH30)</f>
        <v>17722</v>
      </c>
      <c r="DI31" s="43">
        <f t="shared" si="373"/>
        <v>17722</v>
      </c>
      <c r="DJ31" s="88">
        <f t="shared" si="6"/>
        <v>1</v>
      </c>
      <c r="DK31" s="43">
        <f t="shared" ref="DK31" si="374">SUM(DK21,DK30)</f>
        <v>129054</v>
      </c>
      <c r="DL31" s="43">
        <f t="shared" ref="DL31" si="375">SUM(DL21,DL30)</f>
        <v>152171</v>
      </c>
      <c r="DM31" s="88">
        <f t="shared" si="45"/>
        <v>1.1791265671734312</v>
      </c>
      <c r="DN31" s="43">
        <f t="shared" si="46"/>
        <v>324596</v>
      </c>
      <c r="DO31" s="43">
        <f t="shared" si="46"/>
        <v>404675</v>
      </c>
      <c r="DP31" s="88">
        <f t="shared" si="47"/>
        <v>1.246703594622238</v>
      </c>
      <c r="DQ31" s="43">
        <f t="shared" ref="DQ31:DR31" si="376">SUM(DQ21,DQ30)</f>
        <v>58</v>
      </c>
      <c r="DR31" s="43">
        <f t="shared" si="376"/>
        <v>58</v>
      </c>
      <c r="DS31" s="88">
        <f>DR31/DQ31</f>
        <v>1</v>
      </c>
      <c r="DT31" s="43">
        <f>SUM(DT21,DT30)</f>
        <v>101943</v>
      </c>
      <c r="DU31" s="43">
        <f>SUM(DU21,DU30)</f>
        <v>124711</v>
      </c>
      <c r="DV31" s="88">
        <f t="shared" si="7"/>
        <v>1.2233404941977379</v>
      </c>
      <c r="DW31" s="43">
        <f t="shared" ref="DW31" si="377">SUM(DW21,DW30)</f>
        <v>133962</v>
      </c>
      <c r="DX31" s="43">
        <f t="shared" ref="DX31" si="378">SUM(DX21,DX30)</f>
        <v>159541</v>
      </c>
      <c r="DY31" s="88">
        <f>DX31/DW31</f>
        <v>1.1909422074916767</v>
      </c>
      <c r="DZ31" s="43">
        <f t="shared" ref="DZ31:EA31" si="379">SUM(DZ21,DZ30)</f>
        <v>0</v>
      </c>
      <c r="EA31" s="43">
        <f t="shared" si="379"/>
        <v>27889</v>
      </c>
      <c r="EB31" s="88"/>
      <c r="EC31" s="43">
        <f t="shared" si="49"/>
        <v>2610344</v>
      </c>
      <c r="ED31" s="43">
        <f t="shared" si="8"/>
        <v>2971104</v>
      </c>
      <c r="EE31" s="88">
        <f t="shared" si="50"/>
        <v>1.1382040068282189</v>
      </c>
      <c r="EF31" s="221"/>
    </row>
    <row r="32" spans="1:136" s="110" customFormat="1" x14ac:dyDescent="0.25">
      <c r="A32" s="56">
        <v>22</v>
      </c>
      <c r="B32" s="125" t="s">
        <v>58</v>
      </c>
      <c r="C32" s="134" t="s">
        <v>177</v>
      </c>
      <c r="D32" s="169"/>
      <c r="E32" s="25"/>
      <c r="F32" s="26"/>
      <c r="G32" s="25"/>
      <c r="H32" s="25"/>
      <c r="I32" s="26"/>
      <c r="J32" s="25"/>
      <c r="K32" s="25"/>
      <c r="L32" s="26"/>
      <c r="M32" s="25"/>
      <c r="N32" s="25"/>
      <c r="O32" s="26"/>
      <c r="P32" s="25"/>
      <c r="Q32" s="25"/>
      <c r="R32" s="26"/>
      <c r="S32" s="25"/>
      <c r="T32" s="25"/>
      <c r="U32" s="26"/>
      <c r="V32" s="25"/>
      <c r="W32" s="25"/>
      <c r="X32" s="115"/>
      <c r="Y32" s="146"/>
      <c r="Z32" s="25"/>
      <c r="AA32" s="26"/>
      <c r="AB32" s="25">
        <f t="shared" ref="AB32:AC36" si="380">S32+V32+Y32</f>
        <v>0</v>
      </c>
      <c r="AC32" s="25">
        <f t="shared" si="380"/>
        <v>0</v>
      </c>
      <c r="AD32" s="26"/>
      <c r="AE32" s="25"/>
      <c r="AF32" s="25"/>
      <c r="AG32" s="26"/>
      <c r="AH32" s="25"/>
      <c r="AI32" s="25"/>
      <c r="AJ32" s="26"/>
      <c r="AK32" s="25"/>
      <c r="AL32" s="25"/>
      <c r="AM32" s="26"/>
      <c r="AN32" s="25"/>
      <c r="AO32" s="25"/>
      <c r="AP32" s="26"/>
      <c r="AQ32" s="25"/>
      <c r="AR32" s="25"/>
      <c r="AS32" s="26"/>
      <c r="AT32" s="25"/>
      <c r="AU32" s="25"/>
      <c r="AV32" s="26"/>
      <c r="AW32" s="25"/>
      <c r="AX32" s="25"/>
      <c r="AY32" s="26"/>
      <c r="AZ32" s="25"/>
      <c r="BA32" s="25"/>
      <c r="BB32" s="26"/>
      <c r="BC32" s="25"/>
      <c r="BD32" s="25"/>
      <c r="BE32" s="26"/>
      <c r="BF32" s="25"/>
      <c r="BG32" s="25"/>
      <c r="BH32" s="26"/>
      <c r="BI32" s="25">
        <f t="shared" si="27"/>
        <v>0</v>
      </c>
      <c r="BJ32" s="25">
        <f t="shared" si="4"/>
        <v>0</v>
      </c>
      <c r="BK32" s="26"/>
      <c r="BL32" s="192"/>
      <c r="BM32" s="198"/>
      <c r="BN32" s="115"/>
      <c r="BO32" s="146"/>
      <c r="BP32" s="25"/>
      <c r="BQ32" s="26"/>
      <c r="BR32" s="25"/>
      <c r="BS32" s="25"/>
      <c r="BT32" s="26"/>
      <c r="BU32" s="25">
        <f t="shared" si="5"/>
        <v>0</v>
      </c>
      <c r="BV32" s="25">
        <f t="shared" si="5"/>
        <v>0</v>
      </c>
      <c r="BW32" s="26"/>
      <c r="BX32" s="25"/>
      <c r="BY32" s="25"/>
      <c r="BZ32" s="26"/>
      <c r="CA32" s="25"/>
      <c r="CB32" s="25"/>
      <c r="CC32" s="26"/>
      <c r="CD32" s="25"/>
      <c r="CE32" s="25"/>
      <c r="CF32" s="26"/>
      <c r="CG32" s="25"/>
      <c r="CH32" s="25"/>
      <c r="CI32" s="26"/>
      <c r="CJ32" s="25"/>
      <c r="CK32" s="25"/>
      <c r="CL32" s="26"/>
      <c r="CM32" s="25"/>
      <c r="CN32" s="25"/>
      <c r="CO32" s="26"/>
      <c r="CP32" s="169">
        <f t="shared" ref="CP32:CQ36" si="381">D32+M32+P32+AB32+AQ32+BI32+BU32+CJ32+CM32</f>
        <v>0</v>
      </c>
      <c r="CQ32" s="146">
        <f t="shared" si="381"/>
        <v>0</v>
      </c>
      <c r="CR32" s="26"/>
      <c r="CS32" s="25"/>
      <c r="CT32" s="25"/>
      <c r="CU32" s="26"/>
      <c r="CV32" s="25"/>
      <c r="CW32" s="25"/>
      <c r="CX32" s="26"/>
      <c r="CY32" s="25"/>
      <c r="CZ32" s="25"/>
      <c r="DA32" s="26"/>
      <c r="DB32" s="25"/>
      <c r="DC32" s="25"/>
      <c r="DD32" s="26"/>
      <c r="DE32" s="25"/>
      <c r="DF32" s="25"/>
      <c r="DG32" s="26"/>
      <c r="DH32" s="25"/>
      <c r="DI32" s="25"/>
      <c r="DJ32" s="26"/>
      <c r="DK32" s="25"/>
      <c r="DL32" s="25"/>
      <c r="DM32" s="26"/>
      <c r="DN32" s="25">
        <f t="shared" si="46"/>
        <v>0</v>
      </c>
      <c r="DO32" s="25">
        <f t="shared" si="46"/>
        <v>0</v>
      </c>
      <c r="DP32" s="26"/>
      <c r="DQ32" s="25"/>
      <c r="DR32" s="25"/>
      <c r="DS32" s="26"/>
      <c r="DT32" s="25"/>
      <c r="DU32" s="25"/>
      <c r="DV32" s="26"/>
      <c r="DW32" s="25"/>
      <c r="DX32" s="25"/>
      <c r="DY32" s="26"/>
      <c r="DZ32" s="25"/>
      <c r="EA32" s="25"/>
      <c r="EB32" s="26"/>
      <c r="EC32" s="25">
        <f t="shared" si="49"/>
        <v>0</v>
      </c>
      <c r="ED32" s="25">
        <f t="shared" si="8"/>
        <v>0</v>
      </c>
      <c r="EE32" s="26"/>
      <c r="EF32" s="217"/>
    </row>
    <row r="33" spans="1:136" s="30" customFormat="1" x14ac:dyDescent="0.25">
      <c r="A33" s="27">
        <v>23</v>
      </c>
      <c r="B33" s="126" t="s">
        <v>130</v>
      </c>
      <c r="C33" s="127" t="s">
        <v>6</v>
      </c>
      <c r="D33" s="170"/>
      <c r="E33" s="28"/>
      <c r="F33" s="29"/>
      <c r="G33" s="28"/>
      <c r="H33" s="28"/>
      <c r="I33" s="29"/>
      <c r="J33" s="28"/>
      <c r="K33" s="28"/>
      <c r="L33" s="29"/>
      <c r="M33" s="28"/>
      <c r="N33" s="28"/>
      <c r="O33" s="29"/>
      <c r="P33" s="28"/>
      <c r="Q33" s="28"/>
      <c r="R33" s="29"/>
      <c r="S33" s="28"/>
      <c r="T33" s="28"/>
      <c r="U33" s="29"/>
      <c r="V33" s="28"/>
      <c r="W33" s="28"/>
      <c r="X33" s="116"/>
      <c r="Y33" s="147"/>
      <c r="Z33" s="28"/>
      <c r="AA33" s="29"/>
      <c r="AB33" s="28">
        <f t="shared" si="380"/>
        <v>0</v>
      </c>
      <c r="AC33" s="28">
        <f t="shared" si="380"/>
        <v>0</v>
      </c>
      <c r="AD33" s="29"/>
      <c r="AE33" s="28"/>
      <c r="AF33" s="28"/>
      <c r="AG33" s="29"/>
      <c r="AH33" s="28"/>
      <c r="AI33" s="28"/>
      <c r="AJ33" s="29"/>
      <c r="AK33" s="28"/>
      <c r="AL33" s="28"/>
      <c r="AM33" s="29"/>
      <c r="AN33" s="28"/>
      <c r="AO33" s="28"/>
      <c r="AP33" s="29"/>
      <c r="AQ33" s="28"/>
      <c r="AR33" s="28"/>
      <c r="AS33" s="29"/>
      <c r="AT33" s="28"/>
      <c r="AU33" s="28"/>
      <c r="AV33" s="29"/>
      <c r="AW33" s="28"/>
      <c r="AX33" s="28"/>
      <c r="AY33" s="29"/>
      <c r="AZ33" s="28"/>
      <c r="BA33" s="28"/>
      <c r="BB33" s="29"/>
      <c r="BC33" s="28"/>
      <c r="BD33" s="28"/>
      <c r="BE33" s="29"/>
      <c r="BF33" s="28"/>
      <c r="BG33" s="28"/>
      <c r="BH33" s="29"/>
      <c r="BI33" s="28">
        <f t="shared" si="27"/>
        <v>0</v>
      </c>
      <c r="BJ33" s="28">
        <f t="shared" si="4"/>
        <v>0</v>
      </c>
      <c r="BK33" s="29"/>
      <c r="BL33" s="193"/>
      <c r="BM33" s="199"/>
      <c r="BN33" s="116"/>
      <c r="BO33" s="147"/>
      <c r="BP33" s="28"/>
      <c r="BQ33" s="29"/>
      <c r="BR33" s="28"/>
      <c r="BS33" s="28"/>
      <c r="BT33" s="29"/>
      <c r="BU33" s="28">
        <f t="shared" si="5"/>
        <v>0</v>
      </c>
      <c r="BV33" s="28">
        <f t="shared" si="5"/>
        <v>0</v>
      </c>
      <c r="BW33" s="29"/>
      <c r="BX33" s="28"/>
      <c r="BY33" s="28"/>
      <c r="BZ33" s="29"/>
      <c r="CA33" s="28"/>
      <c r="CB33" s="28"/>
      <c r="CC33" s="29"/>
      <c r="CD33" s="28"/>
      <c r="CE33" s="28"/>
      <c r="CF33" s="29"/>
      <c r="CG33" s="28"/>
      <c r="CH33" s="28"/>
      <c r="CI33" s="29"/>
      <c r="CJ33" s="28"/>
      <c r="CK33" s="28"/>
      <c r="CL33" s="29"/>
      <c r="CM33" s="28"/>
      <c r="CN33" s="28"/>
      <c r="CO33" s="29"/>
      <c r="CP33" s="170">
        <f t="shared" si="381"/>
        <v>0</v>
      </c>
      <c r="CQ33" s="147">
        <f t="shared" si="381"/>
        <v>0</v>
      </c>
      <c r="CR33" s="29"/>
      <c r="CS33" s="28"/>
      <c r="CT33" s="28"/>
      <c r="CU33" s="29"/>
      <c r="CV33" s="28"/>
      <c r="CW33" s="28"/>
      <c r="CX33" s="29"/>
      <c r="CY33" s="28"/>
      <c r="CZ33" s="28"/>
      <c r="DA33" s="29"/>
      <c r="DB33" s="28"/>
      <c r="DC33" s="28"/>
      <c r="DD33" s="29"/>
      <c r="DE33" s="28"/>
      <c r="DF33" s="28"/>
      <c r="DG33" s="29"/>
      <c r="DH33" s="28"/>
      <c r="DI33" s="28"/>
      <c r="DJ33" s="29"/>
      <c r="DK33" s="28"/>
      <c r="DL33" s="28"/>
      <c r="DM33" s="29"/>
      <c r="DN33" s="28">
        <f t="shared" si="46"/>
        <v>0</v>
      </c>
      <c r="DO33" s="28">
        <f t="shared" si="46"/>
        <v>0</v>
      </c>
      <c r="DP33" s="29"/>
      <c r="DQ33" s="28"/>
      <c r="DR33" s="28"/>
      <c r="DS33" s="29"/>
      <c r="DT33" s="28"/>
      <c r="DU33" s="28"/>
      <c r="DV33" s="29"/>
      <c r="DW33" s="28"/>
      <c r="DX33" s="28"/>
      <c r="DY33" s="29"/>
      <c r="DZ33" s="28"/>
      <c r="EA33" s="28"/>
      <c r="EB33" s="29"/>
      <c r="EC33" s="28">
        <f t="shared" si="49"/>
        <v>0</v>
      </c>
      <c r="ED33" s="28">
        <f t="shared" si="8"/>
        <v>0</v>
      </c>
      <c r="EE33" s="29"/>
      <c r="EF33" s="218"/>
    </row>
    <row r="34" spans="1:136" s="30" customFormat="1" x14ac:dyDescent="0.25">
      <c r="A34" s="27">
        <v>24</v>
      </c>
      <c r="B34" s="126" t="s">
        <v>59</v>
      </c>
      <c r="C34" s="127" t="s">
        <v>20</v>
      </c>
      <c r="D34" s="170"/>
      <c r="E34" s="28"/>
      <c r="F34" s="29"/>
      <c r="G34" s="28"/>
      <c r="H34" s="28"/>
      <c r="I34" s="29"/>
      <c r="J34" s="28"/>
      <c r="K34" s="28"/>
      <c r="L34" s="29"/>
      <c r="M34" s="28"/>
      <c r="N34" s="28"/>
      <c r="O34" s="29"/>
      <c r="P34" s="28"/>
      <c r="Q34" s="28"/>
      <c r="R34" s="29"/>
      <c r="S34" s="28"/>
      <c r="T34" s="28"/>
      <c r="U34" s="29"/>
      <c r="V34" s="28"/>
      <c r="W34" s="28"/>
      <c r="X34" s="116"/>
      <c r="Y34" s="147"/>
      <c r="Z34" s="28"/>
      <c r="AA34" s="29"/>
      <c r="AB34" s="28">
        <f t="shared" si="380"/>
        <v>0</v>
      </c>
      <c r="AC34" s="28">
        <f t="shared" si="380"/>
        <v>0</v>
      </c>
      <c r="AD34" s="29"/>
      <c r="AE34" s="28"/>
      <c r="AF34" s="28"/>
      <c r="AG34" s="29"/>
      <c r="AH34" s="28"/>
      <c r="AI34" s="28"/>
      <c r="AJ34" s="29"/>
      <c r="AK34" s="28"/>
      <c r="AL34" s="28"/>
      <c r="AM34" s="29"/>
      <c r="AN34" s="28"/>
      <c r="AO34" s="28"/>
      <c r="AP34" s="29"/>
      <c r="AQ34" s="28"/>
      <c r="AR34" s="28"/>
      <c r="AS34" s="29"/>
      <c r="AT34" s="28"/>
      <c r="AU34" s="28"/>
      <c r="AV34" s="29"/>
      <c r="AW34" s="28"/>
      <c r="AX34" s="28"/>
      <c r="AY34" s="29"/>
      <c r="AZ34" s="28"/>
      <c r="BA34" s="28"/>
      <c r="BB34" s="29"/>
      <c r="BC34" s="28"/>
      <c r="BD34" s="28"/>
      <c r="BE34" s="29"/>
      <c r="BF34" s="28"/>
      <c r="BG34" s="28"/>
      <c r="BH34" s="29"/>
      <c r="BI34" s="28">
        <f t="shared" si="27"/>
        <v>0</v>
      </c>
      <c r="BJ34" s="28">
        <f t="shared" si="4"/>
        <v>0</v>
      </c>
      <c r="BK34" s="29"/>
      <c r="BL34" s="193"/>
      <c r="BM34" s="199"/>
      <c r="BN34" s="116"/>
      <c r="BO34" s="147"/>
      <c r="BP34" s="28"/>
      <c r="BQ34" s="29"/>
      <c r="BR34" s="28"/>
      <c r="BS34" s="28"/>
      <c r="BT34" s="29"/>
      <c r="BU34" s="28">
        <f t="shared" si="5"/>
        <v>0</v>
      </c>
      <c r="BV34" s="28">
        <f t="shared" si="5"/>
        <v>0</v>
      </c>
      <c r="BW34" s="29"/>
      <c r="BX34" s="28"/>
      <c r="BY34" s="28"/>
      <c r="BZ34" s="29"/>
      <c r="CA34" s="28"/>
      <c r="CB34" s="28"/>
      <c r="CC34" s="29"/>
      <c r="CD34" s="28"/>
      <c r="CE34" s="28"/>
      <c r="CF34" s="29"/>
      <c r="CG34" s="28"/>
      <c r="CH34" s="28"/>
      <c r="CI34" s="29"/>
      <c r="CJ34" s="28"/>
      <c r="CK34" s="28"/>
      <c r="CL34" s="29"/>
      <c r="CM34" s="28"/>
      <c r="CN34" s="28"/>
      <c r="CO34" s="29"/>
      <c r="CP34" s="170">
        <f t="shared" si="381"/>
        <v>0</v>
      </c>
      <c r="CQ34" s="147">
        <f t="shared" si="381"/>
        <v>0</v>
      </c>
      <c r="CR34" s="29"/>
      <c r="CS34" s="28"/>
      <c r="CT34" s="28"/>
      <c r="CU34" s="29"/>
      <c r="CV34" s="28"/>
      <c r="CW34" s="28"/>
      <c r="CX34" s="29"/>
      <c r="CY34" s="28"/>
      <c r="CZ34" s="28"/>
      <c r="DA34" s="29"/>
      <c r="DB34" s="28"/>
      <c r="DC34" s="28"/>
      <c r="DD34" s="29"/>
      <c r="DE34" s="28"/>
      <c r="DF34" s="28"/>
      <c r="DG34" s="29"/>
      <c r="DH34" s="28"/>
      <c r="DI34" s="28"/>
      <c r="DJ34" s="29"/>
      <c r="DK34" s="28"/>
      <c r="DL34" s="28"/>
      <c r="DM34" s="29"/>
      <c r="DN34" s="28">
        <f t="shared" si="46"/>
        <v>0</v>
      </c>
      <c r="DO34" s="28">
        <f t="shared" si="46"/>
        <v>0</v>
      </c>
      <c r="DP34" s="29"/>
      <c r="DQ34" s="28"/>
      <c r="DR34" s="28"/>
      <c r="DS34" s="29"/>
      <c r="DT34" s="28"/>
      <c r="DU34" s="28"/>
      <c r="DV34" s="29"/>
      <c r="DW34" s="28"/>
      <c r="DX34" s="28"/>
      <c r="DY34" s="29"/>
      <c r="DZ34" s="28"/>
      <c r="EA34" s="28"/>
      <c r="EB34" s="29"/>
      <c r="EC34" s="28">
        <f t="shared" si="49"/>
        <v>0</v>
      </c>
      <c r="ED34" s="28">
        <f t="shared" si="8"/>
        <v>0</v>
      </c>
      <c r="EE34" s="29"/>
      <c r="EF34" s="218"/>
    </row>
    <row r="35" spans="1:136" s="30" customFormat="1" x14ac:dyDescent="0.25">
      <c r="A35" s="27">
        <v>25</v>
      </c>
      <c r="B35" s="126" t="s">
        <v>60</v>
      </c>
      <c r="C35" s="127" t="s">
        <v>178</v>
      </c>
      <c r="D35" s="170"/>
      <c r="E35" s="28"/>
      <c r="F35" s="29"/>
      <c r="G35" s="28"/>
      <c r="H35" s="28"/>
      <c r="I35" s="29"/>
      <c r="J35" s="28"/>
      <c r="K35" s="28"/>
      <c r="L35" s="29"/>
      <c r="M35" s="28"/>
      <c r="N35" s="28"/>
      <c r="O35" s="29"/>
      <c r="P35" s="28"/>
      <c r="Q35" s="28"/>
      <c r="R35" s="29"/>
      <c r="S35" s="28"/>
      <c r="T35" s="28"/>
      <c r="U35" s="29"/>
      <c r="V35" s="28"/>
      <c r="W35" s="28"/>
      <c r="X35" s="116"/>
      <c r="Y35" s="147"/>
      <c r="Z35" s="28"/>
      <c r="AA35" s="29"/>
      <c r="AB35" s="28">
        <f t="shared" si="380"/>
        <v>0</v>
      </c>
      <c r="AC35" s="28">
        <f t="shared" si="380"/>
        <v>0</v>
      </c>
      <c r="AD35" s="29"/>
      <c r="AE35" s="28"/>
      <c r="AF35" s="28"/>
      <c r="AG35" s="29"/>
      <c r="AH35" s="28"/>
      <c r="AI35" s="28"/>
      <c r="AJ35" s="29"/>
      <c r="AK35" s="28"/>
      <c r="AL35" s="28"/>
      <c r="AM35" s="29"/>
      <c r="AN35" s="28"/>
      <c r="AO35" s="28"/>
      <c r="AP35" s="29"/>
      <c r="AQ35" s="28"/>
      <c r="AR35" s="28"/>
      <c r="AS35" s="29"/>
      <c r="AT35" s="28"/>
      <c r="AU35" s="28"/>
      <c r="AV35" s="29"/>
      <c r="AW35" s="28"/>
      <c r="AX35" s="28"/>
      <c r="AY35" s="29"/>
      <c r="AZ35" s="28"/>
      <c r="BA35" s="28"/>
      <c r="BB35" s="29"/>
      <c r="BC35" s="28"/>
      <c r="BD35" s="28"/>
      <c r="BE35" s="29"/>
      <c r="BF35" s="28"/>
      <c r="BG35" s="28"/>
      <c r="BH35" s="29"/>
      <c r="BI35" s="28">
        <f t="shared" si="27"/>
        <v>0</v>
      </c>
      <c r="BJ35" s="28">
        <f t="shared" si="4"/>
        <v>0</v>
      </c>
      <c r="BK35" s="29"/>
      <c r="BL35" s="193"/>
      <c r="BM35" s="199"/>
      <c r="BN35" s="116"/>
      <c r="BO35" s="147"/>
      <c r="BP35" s="28"/>
      <c r="BQ35" s="29"/>
      <c r="BR35" s="28"/>
      <c r="BS35" s="28"/>
      <c r="BT35" s="29"/>
      <c r="BU35" s="28">
        <f t="shared" si="5"/>
        <v>0</v>
      </c>
      <c r="BV35" s="28">
        <f t="shared" si="5"/>
        <v>0</v>
      </c>
      <c r="BW35" s="29"/>
      <c r="BX35" s="28"/>
      <c r="BY35" s="28"/>
      <c r="BZ35" s="29"/>
      <c r="CA35" s="28"/>
      <c r="CB35" s="28"/>
      <c r="CC35" s="29"/>
      <c r="CD35" s="28"/>
      <c r="CE35" s="28"/>
      <c r="CF35" s="29"/>
      <c r="CG35" s="28"/>
      <c r="CH35" s="28"/>
      <c r="CI35" s="29"/>
      <c r="CJ35" s="28"/>
      <c r="CK35" s="28"/>
      <c r="CL35" s="29"/>
      <c r="CM35" s="28"/>
      <c r="CN35" s="28"/>
      <c r="CO35" s="29"/>
      <c r="CP35" s="170">
        <f t="shared" si="381"/>
        <v>0</v>
      </c>
      <c r="CQ35" s="147">
        <f t="shared" si="381"/>
        <v>0</v>
      </c>
      <c r="CR35" s="29"/>
      <c r="CS35" s="28"/>
      <c r="CT35" s="28"/>
      <c r="CU35" s="29"/>
      <c r="CV35" s="28"/>
      <c r="CW35" s="28"/>
      <c r="CX35" s="29"/>
      <c r="CY35" s="28"/>
      <c r="CZ35" s="28"/>
      <c r="DA35" s="29"/>
      <c r="DB35" s="28"/>
      <c r="DC35" s="28"/>
      <c r="DD35" s="29"/>
      <c r="DE35" s="28"/>
      <c r="DF35" s="28"/>
      <c r="DG35" s="29"/>
      <c r="DH35" s="28"/>
      <c r="DI35" s="28"/>
      <c r="DJ35" s="29"/>
      <c r="DK35" s="28"/>
      <c r="DL35" s="28"/>
      <c r="DM35" s="29"/>
      <c r="DN35" s="28">
        <f t="shared" si="46"/>
        <v>0</v>
      </c>
      <c r="DO35" s="28">
        <f t="shared" si="46"/>
        <v>0</v>
      </c>
      <c r="DP35" s="29"/>
      <c r="DQ35" s="28"/>
      <c r="DR35" s="28"/>
      <c r="DS35" s="29"/>
      <c r="DT35" s="28"/>
      <c r="DU35" s="28"/>
      <c r="DV35" s="29"/>
      <c r="DW35" s="28"/>
      <c r="DX35" s="28"/>
      <c r="DY35" s="29"/>
      <c r="DZ35" s="28"/>
      <c r="EA35" s="28"/>
      <c r="EB35" s="29"/>
      <c r="EC35" s="28">
        <f t="shared" si="49"/>
        <v>0</v>
      </c>
      <c r="ED35" s="28">
        <f t="shared" si="8"/>
        <v>0</v>
      </c>
      <c r="EE35" s="29"/>
      <c r="EF35" s="218"/>
    </row>
    <row r="36" spans="1:136" s="113" customFormat="1" ht="16.5" thickBot="1" x14ac:dyDescent="0.3">
      <c r="A36" s="107">
        <v>26</v>
      </c>
      <c r="B36" s="128" t="s">
        <v>61</v>
      </c>
      <c r="C36" s="129" t="s">
        <v>179</v>
      </c>
      <c r="D36" s="171"/>
      <c r="E36" s="34"/>
      <c r="F36" s="35"/>
      <c r="G36" s="34"/>
      <c r="H36" s="34"/>
      <c r="I36" s="35"/>
      <c r="J36" s="34"/>
      <c r="K36" s="34"/>
      <c r="L36" s="35"/>
      <c r="M36" s="34"/>
      <c r="N36" s="34"/>
      <c r="O36" s="35"/>
      <c r="P36" s="34"/>
      <c r="Q36" s="34"/>
      <c r="R36" s="35"/>
      <c r="S36" s="34"/>
      <c r="T36" s="34"/>
      <c r="U36" s="35"/>
      <c r="V36" s="34"/>
      <c r="W36" s="34"/>
      <c r="X36" s="117"/>
      <c r="Y36" s="148"/>
      <c r="Z36" s="34"/>
      <c r="AA36" s="35"/>
      <c r="AB36" s="34">
        <f t="shared" si="380"/>
        <v>0</v>
      </c>
      <c r="AC36" s="34">
        <f t="shared" si="380"/>
        <v>0</v>
      </c>
      <c r="AD36" s="35"/>
      <c r="AE36" s="34"/>
      <c r="AF36" s="34"/>
      <c r="AG36" s="35"/>
      <c r="AH36" s="34"/>
      <c r="AI36" s="34"/>
      <c r="AJ36" s="35"/>
      <c r="AK36" s="34"/>
      <c r="AL36" s="34"/>
      <c r="AM36" s="35"/>
      <c r="AN36" s="34"/>
      <c r="AO36" s="34"/>
      <c r="AP36" s="35"/>
      <c r="AQ36" s="34"/>
      <c r="AR36" s="34"/>
      <c r="AS36" s="35"/>
      <c r="AT36" s="34"/>
      <c r="AU36" s="34"/>
      <c r="AV36" s="35"/>
      <c r="AW36" s="34"/>
      <c r="AX36" s="34"/>
      <c r="AY36" s="35"/>
      <c r="AZ36" s="34"/>
      <c r="BA36" s="34"/>
      <c r="BB36" s="35"/>
      <c r="BC36" s="34"/>
      <c r="BD36" s="34"/>
      <c r="BE36" s="35"/>
      <c r="BF36" s="34"/>
      <c r="BG36" s="34"/>
      <c r="BH36" s="35"/>
      <c r="BI36" s="34">
        <f t="shared" si="27"/>
        <v>0</v>
      </c>
      <c r="BJ36" s="34">
        <f t="shared" si="4"/>
        <v>0</v>
      </c>
      <c r="BK36" s="35"/>
      <c r="BL36" s="194"/>
      <c r="BM36" s="205"/>
      <c r="BN36" s="117"/>
      <c r="BO36" s="148"/>
      <c r="BP36" s="34"/>
      <c r="BQ36" s="35"/>
      <c r="BR36" s="34"/>
      <c r="BS36" s="34"/>
      <c r="BT36" s="35"/>
      <c r="BU36" s="34">
        <f t="shared" si="5"/>
        <v>0</v>
      </c>
      <c r="BV36" s="34">
        <f t="shared" si="5"/>
        <v>0</v>
      </c>
      <c r="BW36" s="35"/>
      <c r="BX36" s="34"/>
      <c r="BY36" s="34"/>
      <c r="BZ36" s="35"/>
      <c r="CA36" s="34"/>
      <c r="CB36" s="34"/>
      <c r="CC36" s="35"/>
      <c r="CD36" s="34"/>
      <c r="CE36" s="34"/>
      <c r="CF36" s="35"/>
      <c r="CG36" s="34"/>
      <c r="CH36" s="34"/>
      <c r="CI36" s="35"/>
      <c r="CJ36" s="34"/>
      <c r="CK36" s="34"/>
      <c r="CL36" s="35"/>
      <c r="CM36" s="34"/>
      <c r="CN36" s="34"/>
      <c r="CO36" s="35"/>
      <c r="CP36" s="171">
        <f t="shared" si="381"/>
        <v>0</v>
      </c>
      <c r="CQ36" s="148">
        <f t="shared" si="381"/>
        <v>0</v>
      </c>
      <c r="CR36" s="35"/>
      <c r="CS36" s="34"/>
      <c r="CT36" s="34"/>
      <c r="CU36" s="35"/>
      <c r="CV36" s="34"/>
      <c r="CW36" s="34"/>
      <c r="CX36" s="35"/>
      <c r="CY36" s="34"/>
      <c r="CZ36" s="34"/>
      <c r="DA36" s="35"/>
      <c r="DB36" s="34"/>
      <c r="DC36" s="34"/>
      <c r="DD36" s="35"/>
      <c r="DE36" s="34"/>
      <c r="DF36" s="34"/>
      <c r="DG36" s="35"/>
      <c r="DH36" s="34"/>
      <c r="DI36" s="34"/>
      <c r="DJ36" s="35"/>
      <c r="DK36" s="34"/>
      <c r="DL36" s="34"/>
      <c r="DM36" s="35"/>
      <c r="DN36" s="34">
        <f t="shared" si="46"/>
        <v>0</v>
      </c>
      <c r="DO36" s="34">
        <f t="shared" si="46"/>
        <v>0</v>
      </c>
      <c r="DP36" s="35"/>
      <c r="DQ36" s="34"/>
      <c r="DR36" s="34"/>
      <c r="DS36" s="35"/>
      <c r="DT36" s="34"/>
      <c r="DU36" s="34"/>
      <c r="DV36" s="35"/>
      <c r="DW36" s="34"/>
      <c r="DX36" s="34"/>
      <c r="DY36" s="35"/>
      <c r="DZ36" s="34"/>
      <c r="EA36" s="34"/>
      <c r="EB36" s="35"/>
      <c r="EC36" s="34">
        <f t="shared" si="49"/>
        <v>0</v>
      </c>
      <c r="ED36" s="34">
        <f t="shared" si="8"/>
        <v>0</v>
      </c>
      <c r="EE36" s="35"/>
      <c r="EF36" s="219"/>
    </row>
    <row r="37" spans="1:136" s="90" customFormat="1" ht="16.5" thickBot="1" x14ac:dyDescent="0.3">
      <c r="A37" s="211">
        <v>27</v>
      </c>
      <c r="B37" s="132" t="s">
        <v>62</v>
      </c>
      <c r="C37" s="133" t="s">
        <v>145</v>
      </c>
      <c r="D37" s="42">
        <f t="shared" ref="D37" si="382">SUM(D32:D36)</f>
        <v>0</v>
      </c>
      <c r="E37" s="43">
        <f t="shared" ref="E37" si="383">SUM(E32:E36)</f>
        <v>0</v>
      </c>
      <c r="F37" s="88"/>
      <c r="G37" s="43">
        <f t="shared" ref="G37" si="384">SUM(G32:G36)</f>
        <v>0</v>
      </c>
      <c r="H37" s="43">
        <f t="shared" ref="H37" si="385">SUM(H32:H36)</f>
        <v>0</v>
      </c>
      <c r="I37" s="88"/>
      <c r="J37" s="43">
        <f t="shared" ref="J37" si="386">SUM(J32:J36)</f>
        <v>0</v>
      </c>
      <c r="K37" s="43">
        <f t="shared" ref="K37" si="387">SUM(K32:K36)</f>
        <v>0</v>
      </c>
      <c r="L37" s="88"/>
      <c r="M37" s="43">
        <f t="shared" ref="M37:N37" si="388">SUM(M32:M36)</f>
        <v>0</v>
      </c>
      <c r="N37" s="43">
        <f t="shared" si="388"/>
        <v>0</v>
      </c>
      <c r="O37" s="88"/>
      <c r="P37" s="43">
        <f t="shared" ref="P37" si="389">SUM(P32:P36)</f>
        <v>0</v>
      </c>
      <c r="Q37" s="43">
        <f t="shared" ref="Q37" si="390">SUM(Q32:Q36)</f>
        <v>0</v>
      </c>
      <c r="R37" s="88"/>
      <c r="S37" s="43">
        <f t="shared" ref="S37:T37" si="391">SUM(S32:S36)</f>
        <v>0</v>
      </c>
      <c r="T37" s="43">
        <f t="shared" si="391"/>
        <v>0</v>
      </c>
      <c r="U37" s="88"/>
      <c r="V37" s="43">
        <f t="shared" ref="V37:W37" si="392">SUM(V32:V36)</f>
        <v>0</v>
      </c>
      <c r="W37" s="43">
        <f t="shared" si="392"/>
        <v>0</v>
      </c>
      <c r="X37" s="111"/>
      <c r="Y37" s="149">
        <f t="shared" ref="Y37" si="393">SUM(Y32:Y36)</f>
        <v>0</v>
      </c>
      <c r="Z37" s="43">
        <f t="shared" ref="Z37" si="394">SUM(Z32:Z36)</f>
        <v>0</v>
      </c>
      <c r="AA37" s="88"/>
      <c r="AB37" s="43">
        <f t="shared" ref="AB37" si="395">SUM(AB32:AB36)</f>
        <v>0</v>
      </c>
      <c r="AC37" s="43">
        <f t="shared" ref="AC37" si="396">SUM(AC32:AC36)</f>
        <v>0</v>
      </c>
      <c r="AD37" s="88"/>
      <c r="AE37" s="43">
        <f t="shared" ref="AE37" si="397">SUM(AE32:AE36)</f>
        <v>0</v>
      </c>
      <c r="AF37" s="43">
        <f t="shared" ref="AF37" si="398">SUM(AF32:AF36)</f>
        <v>0</v>
      </c>
      <c r="AG37" s="88"/>
      <c r="AH37" s="43">
        <f t="shared" ref="AH37" si="399">SUM(AH32:AH36)</f>
        <v>0</v>
      </c>
      <c r="AI37" s="43">
        <f t="shared" ref="AI37" si="400">SUM(AI32:AI36)</f>
        <v>0</v>
      </c>
      <c r="AJ37" s="88"/>
      <c r="AK37" s="43">
        <f t="shared" ref="AK37" si="401">SUM(AK32:AK36)</f>
        <v>0</v>
      </c>
      <c r="AL37" s="43">
        <f t="shared" ref="AL37" si="402">SUM(AL32:AL36)</f>
        <v>0</v>
      </c>
      <c r="AM37" s="88"/>
      <c r="AN37" s="43">
        <f t="shared" ref="AN37" si="403">SUM(AN32:AN36)</f>
        <v>0</v>
      </c>
      <c r="AO37" s="43">
        <f t="shared" ref="AO37" si="404">SUM(AO32:AO36)</f>
        <v>0</v>
      </c>
      <c r="AP37" s="88"/>
      <c r="AQ37" s="43">
        <f t="shared" ref="AQ37:AR37" si="405">SUM(AQ32:AQ36)</f>
        <v>0</v>
      </c>
      <c r="AR37" s="43">
        <f t="shared" si="405"/>
        <v>0</v>
      </c>
      <c r="AS37" s="88"/>
      <c r="AT37" s="43">
        <f t="shared" ref="AT37" si="406">SUM(AT32:AT36)</f>
        <v>0</v>
      </c>
      <c r="AU37" s="43">
        <f t="shared" ref="AU37" si="407">SUM(AU32:AU36)</f>
        <v>0</v>
      </c>
      <c r="AV37" s="88"/>
      <c r="AW37" s="43">
        <f t="shared" ref="AW37" si="408">SUM(AW32:AW36)</f>
        <v>0</v>
      </c>
      <c r="AX37" s="43">
        <f t="shared" ref="AX37" si="409">SUM(AX32:AX36)</f>
        <v>0</v>
      </c>
      <c r="AY37" s="88"/>
      <c r="AZ37" s="43">
        <f t="shared" ref="AZ37" si="410">SUM(AZ32:AZ36)</f>
        <v>0</v>
      </c>
      <c r="BA37" s="43">
        <f t="shared" ref="BA37" si="411">SUM(BA32:BA36)</f>
        <v>0</v>
      </c>
      <c r="BB37" s="88"/>
      <c r="BC37" s="43">
        <f t="shared" ref="BC37" si="412">SUM(BC32:BC36)</f>
        <v>0</v>
      </c>
      <c r="BD37" s="43">
        <f t="shared" ref="BD37" si="413">SUM(BD32:BD36)</f>
        <v>0</v>
      </c>
      <c r="BE37" s="88"/>
      <c r="BF37" s="43">
        <f t="shared" ref="BF37:BG37" si="414">SUM(BF32:BF36)</f>
        <v>0</v>
      </c>
      <c r="BG37" s="43">
        <f t="shared" si="414"/>
        <v>0</v>
      </c>
      <c r="BH37" s="88"/>
      <c r="BI37" s="43">
        <f t="shared" si="27"/>
        <v>0</v>
      </c>
      <c r="BJ37" s="43">
        <f t="shared" si="4"/>
        <v>0</v>
      </c>
      <c r="BK37" s="88"/>
      <c r="BL37" s="43">
        <f t="shared" ref="BL37:BM37" si="415">SUM(BL32:BL36)</f>
        <v>0</v>
      </c>
      <c r="BM37" s="43">
        <f t="shared" si="415"/>
        <v>0</v>
      </c>
      <c r="BN37" s="111"/>
      <c r="BO37" s="149">
        <f t="shared" ref="BO37" si="416">SUM(BO32:BO36)</f>
        <v>0</v>
      </c>
      <c r="BP37" s="43">
        <f t="shared" ref="BP37" si="417">SUM(BP32:BP36)</f>
        <v>0</v>
      </c>
      <c r="BQ37" s="88"/>
      <c r="BR37" s="43">
        <f t="shared" ref="BR37" si="418">SUM(BR32:BR36)</f>
        <v>0</v>
      </c>
      <c r="BS37" s="43">
        <f t="shared" ref="BS37" si="419">SUM(BS32:BS36)</f>
        <v>0</v>
      </c>
      <c r="BT37" s="88"/>
      <c r="BU37" s="43">
        <f t="shared" si="5"/>
        <v>0</v>
      </c>
      <c r="BV37" s="43">
        <f t="shared" si="5"/>
        <v>0</v>
      </c>
      <c r="BW37" s="88"/>
      <c r="BX37" s="43">
        <f t="shared" ref="BX37" si="420">SUM(BX32:BX36)</f>
        <v>0</v>
      </c>
      <c r="BY37" s="43">
        <f t="shared" ref="BY37" si="421">SUM(BY32:BY36)</f>
        <v>0</v>
      </c>
      <c r="BZ37" s="88"/>
      <c r="CA37" s="43">
        <f t="shared" ref="CA37" si="422">SUM(CA32:CA36)</f>
        <v>0</v>
      </c>
      <c r="CB37" s="43">
        <f t="shared" ref="CB37" si="423">SUM(CB32:CB36)</f>
        <v>0</v>
      </c>
      <c r="CC37" s="88"/>
      <c r="CD37" s="43">
        <f t="shared" ref="CD37" si="424">SUM(CD32:CD36)</f>
        <v>0</v>
      </c>
      <c r="CE37" s="43">
        <f t="shared" ref="CE37" si="425">SUM(CE32:CE36)</f>
        <v>0</v>
      </c>
      <c r="CF37" s="88"/>
      <c r="CG37" s="43">
        <f t="shared" ref="CG37" si="426">SUM(CG32:CG36)</f>
        <v>0</v>
      </c>
      <c r="CH37" s="43">
        <f t="shared" ref="CH37" si="427">SUM(CH32:CH36)</f>
        <v>0</v>
      </c>
      <c r="CI37" s="88"/>
      <c r="CJ37" s="43">
        <f t="shared" ref="CJ37:CK37" si="428">SUM(CJ32:CJ36)</f>
        <v>0</v>
      </c>
      <c r="CK37" s="43">
        <f t="shared" si="428"/>
        <v>0</v>
      </c>
      <c r="CL37" s="88"/>
      <c r="CM37" s="43">
        <f t="shared" ref="CM37:CN37" si="429">SUM(CM32:CM36)</f>
        <v>0</v>
      </c>
      <c r="CN37" s="43">
        <f t="shared" si="429"/>
        <v>0</v>
      </c>
      <c r="CO37" s="88"/>
      <c r="CP37" s="42">
        <f>SUM(CP32:CP36)</f>
        <v>0</v>
      </c>
      <c r="CQ37" s="149">
        <f>SUM(CQ32:CQ36)</f>
        <v>0</v>
      </c>
      <c r="CR37" s="88"/>
      <c r="CS37" s="43">
        <f t="shared" ref="CS37" si="430">SUM(CS32:CS36)</f>
        <v>0</v>
      </c>
      <c r="CT37" s="43">
        <f t="shared" ref="CT37" si="431">SUM(CT32:CT36)</f>
        <v>0</v>
      </c>
      <c r="CU37" s="88"/>
      <c r="CV37" s="43">
        <f t="shared" ref="CV37:CW37" si="432">SUM(CV32:CV36)</f>
        <v>0</v>
      </c>
      <c r="CW37" s="43">
        <f t="shared" si="432"/>
        <v>0</v>
      </c>
      <c r="CX37" s="88"/>
      <c r="CY37" s="43">
        <f t="shared" ref="CY37:CZ37" si="433">SUM(CY32:CY36)</f>
        <v>0</v>
      </c>
      <c r="CZ37" s="43">
        <f t="shared" si="433"/>
        <v>0</v>
      </c>
      <c r="DA37" s="88"/>
      <c r="DB37" s="43">
        <f t="shared" ref="DB37" si="434">SUM(DB32:DB36)</f>
        <v>0</v>
      </c>
      <c r="DC37" s="43">
        <f t="shared" ref="DC37" si="435">SUM(DC32:DC36)</f>
        <v>0</v>
      </c>
      <c r="DD37" s="88"/>
      <c r="DE37" s="43">
        <f t="shared" ref="DE37" si="436">SUM(DE32:DE36)</f>
        <v>0</v>
      </c>
      <c r="DF37" s="43">
        <f t="shared" ref="DF37" si="437">SUM(DF32:DF36)</f>
        <v>0</v>
      </c>
      <c r="DG37" s="88"/>
      <c r="DH37" s="43">
        <f t="shared" ref="DH37:DI37" si="438">SUM(DH32:DH36)</f>
        <v>0</v>
      </c>
      <c r="DI37" s="43">
        <f t="shared" si="438"/>
        <v>0</v>
      </c>
      <c r="DJ37" s="88"/>
      <c r="DK37" s="43">
        <f t="shared" ref="DK37" si="439">SUM(DK32:DK36)</f>
        <v>0</v>
      </c>
      <c r="DL37" s="43">
        <f t="shared" ref="DL37" si="440">SUM(DL32:DL36)</f>
        <v>0</v>
      </c>
      <c r="DM37" s="88"/>
      <c r="DN37" s="43">
        <f t="shared" si="46"/>
        <v>0</v>
      </c>
      <c r="DO37" s="43">
        <f t="shared" si="46"/>
        <v>0</v>
      </c>
      <c r="DP37" s="88"/>
      <c r="DQ37" s="43">
        <f t="shared" ref="DQ37:DR37" si="441">SUM(DQ32:DQ36)</f>
        <v>0</v>
      </c>
      <c r="DR37" s="43">
        <f t="shared" si="441"/>
        <v>0</v>
      </c>
      <c r="DS37" s="88"/>
      <c r="DT37" s="43">
        <f>SUM(DT32:DT36)</f>
        <v>0</v>
      </c>
      <c r="DU37" s="43">
        <f>SUM(DU32:DU36)</f>
        <v>0</v>
      </c>
      <c r="DV37" s="88"/>
      <c r="DW37" s="43">
        <f t="shared" ref="DW37" si="442">SUM(DW32:DW36)</f>
        <v>0</v>
      </c>
      <c r="DX37" s="43">
        <f t="shared" ref="DX37" si="443">SUM(DX32:DX36)</f>
        <v>0</v>
      </c>
      <c r="DY37" s="88"/>
      <c r="DZ37" s="43">
        <f t="shared" ref="DZ37:EA37" si="444">SUM(DZ32:DZ36)</f>
        <v>0</v>
      </c>
      <c r="EA37" s="43">
        <f t="shared" si="444"/>
        <v>0</v>
      </c>
      <c r="EB37" s="88"/>
      <c r="EC37" s="43">
        <f t="shared" si="49"/>
        <v>0</v>
      </c>
      <c r="ED37" s="43">
        <f t="shared" si="8"/>
        <v>0</v>
      </c>
      <c r="EE37" s="88"/>
      <c r="EF37" s="221"/>
    </row>
    <row r="38" spans="1:136" s="97" customFormat="1" ht="17.25" thickTop="1" thickBot="1" x14ac:dyDescent="0.3">
      <c r="A38" s="95">
        <v>28</v>
      </c>
      <c r="B38" s="100"/>
      <c r="C38" s="135" t="s">
        <v>146</v>
      </c>
      <c r="D38" s="44">
        <f t="shared" ref="D38" si="445">SUM(D31,D37)</f>
        <v>331561</v>
      </c>
      <c r="E38" s="45">
        <f t="shared" ref="E38" si="446">SUM(E31,E37)</f>
        <v>400133</v>
      </c>
      <c r="F38" s="96">
        <f t="shared" ref="F38" si="447">E38/D38</f>
        <v>1.2068156387512403</v>
      </c>
      <c r="G38" s="45">
        <f t="shared" ref="G38" si="448">SUM(G31,G37)</f>
        <v>43214</v>
      </c>
      <c r="H38" s="45">
        <f t="shared" ref="H38" si="449">SUM(H31,H37)</f>
        <v>0</v>
      </c>
      <c r="I38" s="96">
        <f t="shared" si="10"/>
        <v>0</v>
      </c>
      <c r="J38" s="45">
        <f t="shared" ref="J38:K38" si="450">SUM(J31,J37)</f>
        <v>421195</v>
      </c>
      <c r="K38" s="45">
        <f t="shared" si="450"/>
        <v>0</v>
      </c>
      <c r="L38" s="96">
        <f t="shared" si="11"/>
        <v>0</v>
      </c>
      <c r="M38" s="45">
        <f t="shared" ref="M38:N38" si="451">SUM(M31,M37)</f>
        <v>464409</v>
      </c>
      <c r="N38" s="45">
        <f t="shared" si="451"/>
        <v>0</v>
      </c>
      <c r="O38" s="96">
        <f t="shared" si="13"/>
        <v>0</v>
      </c>
      <c r="P38" s="45">
        <f t="shared" ref="P38" si="452">SUM(P31,P37)</f>
        <v>50260</v>
      </c>
      <c r="Q38" s="45">
        <f t="shared" ref="Q38" si="453">SUM(Q31,Q37)</f>
        <v>84779</v>
      </c>
      <c r="R38" s="96">
        <f t="shared" si="14"/>
        <v>1.686808595304417</v>
      </c>
      <c r="S38" s="45">
        <f t="shared" ref="S38:T38" si="454">SUM(S31,S37)</f>
        <v>21616</v>
      </c>
      <c r="T38" s="45">
        <f t="shared" si="454"/>
        <v>33800</v>
      </c>
      <c r="U38" s="96">
        <f t="shared" si="0"/>
        <v>1.5636565507031828</v>
      </c>
      <c r="V38" s="45">
        <f t="shared" ref="V38:W38" si="455">SUM(V31,V37)</f>
        <v>87218</v>
      </c>
      <c r="W38" s="45">
        <f t="shared" si="455"/>
        <v>103291</v>
      </c>
      <c r="X38" s="159">
        <f>W38/V38</f>
        <v>1.1842853539407003</v>
      </c>
      <c r="Y38" s="150">
        <f t="shared" ref="Y38" si="456">SUM(Y31,Y37)</f>
        <v>8729</v>
      </c>
      <c r="Z38" s="45">
        <f t="shared" ref="Z38" si="457">SUM(Z31,Z37)</f>
        <v>9248</v>
      </c>
      <c r="AA38" s="96">
        <f t="shared" si="16"/>
        <v>1.0594569824722191</v>
      </c>
      <c r="AB38" s="45">
        <f t="shared" ref="AB38" si="458">SUM(AB31,AB37)</f>
        <v>117563</v>
      </c>
      <c r="AC38" s="45">
        <f t="shared" ref="AC38" si="459">SUM(AC31,AC37)</f>
        <v>146339</v>
      </c>
      <c r="AD38" s="64">
        <f>AC38/AB38</f>
        <v>1.2447708888000477</v>
      </c>
      <c r="AE38" s="45">
        <f t="shared" ref="AE38" si="460">SUM(AE31,AE37)</f>
        <v>7393</v>
      </c>
      <c r="AF38" s="45">
        <f t="shared" ref="AF38" si="461">SUM(AF31,AF37)</f>
        <v>8737</v>
      </c>
      <c r="AG38" s="96">
        <f t="shared" si="18"/>
        <v>1.1817935885296902</v>
      </c>
      <c r="AH38" s="45">
        <f t="shared" ref="AH38" si="462">SUM(AH31,AH37)</f>
        <v>40324</v>
      </c>
      <c r="AI38" s="45">
        <f t="shared" ref="AI38" si="463">SUM(AI31,AI37)</f>
        <v>51995</v>
      </c>
      <c r="AJ38" s="96">
        <f t="shared" si="19"/>
        <v>1.2894306120424561</v>
      </c>
      <c r="AK38" s="45">
        <f t="shared" ref="AK38" si="464">SUM(AK31,AK37)</f>
        <v>117693</v>
      </c>
      <c r="AL38" s="45">
        <f t="shared" ref="AL38" si="465">SUM(AL31,AL37)</f>
        <v>155142</v>
      </c>
      <c r="AM38" s="96">
        <f t="shared" si="20"/>
        <v>1.3181922459279651</v>
      </c>
      <c r="AN38" s="45">
        <f t="shared" ref="AN38" si="466">SUM(AN31,AN37)</f>
        <v>3793</v>
      </c>
      <c r="AO38" s="45">
        <f t="shared" ref="AO38" si="467">SUM(AO31,AO37)</f>
        <v>3793</v>
      </c>
      <c r="AP38" s="96">
        <f t="shared" si="2"/>
        <v>1</v>
      </c>
      <c r="AQ38" s="45">
        <f t="shared" ref="AQ38:AR38" si="468">SUM(AQ31,AQ37)</f>
        <v>169203</v>
      </c>
      <c r="AR38" s="45">
        <f t="shared" si="468"/>
        <v>219667</v>
      </c>
      <c r="AS38" s="96">
        <f t="shared" si="22"/>
        <v>1.2982453029792616</v>
      </c>
      <c r="AT38" s="45">
        <f t="shared" ref="AT38" si="469">SUM(AT31,AT37)</f>
        <v>20571</v>
      </c>
      <c r="AU38" s="45">
        <f t="shared" ref="AU38" si="470">SUM(AU31,AU37)</f>
        <v>29556</v>
      </c>
      <c r="AV38" s="96">
        <f t="shared" si="23"/>
        <v>1.4367799329152691</v>
      </c>
      <c r="AW38" s="45">
        <f t="shared" ref="AW38" si="471">SUM(AW31,AW37)</f>
        <v>12327</v>
      </c>
      <c r="AX38" s="45">
        <f t="shared" ref="AX38" si="472">SUM(AX31,AX37)</f>
        <v>13928</v>
      </c>
      <c r="AY38" s="96">
        <f t="shared" si="24"/>
        <v>1.1298775046645575</v>
      </c>
      <c r="AZ38" s="45">
        <f t="shared" ref="AZ38" si="473">SUM(AZ31,AZ37)</f>
        <v>47921</v>
      </c>
      <c r="BA38" s="45">
        <f t="shared" ref="BA38" si="474">SUM(BA31,BA37)</f>
        <v>49705</v>
      </c>
      <c r="BB38" s="96">
        <f t="shared" si="25"/>
        <v>1.0372279376473781</v>
      </c>
      <c r="BC38" s="45">
        <f t="shared" ref="BC38" si="475">SUM(BC31,BC37)</f>
        <v>249767</v>
      </c>
      <c r="BD38" s="45">
        <f t="shared" ref="BD38" si="476">SUM(BD31,BD37)</f>
        <v>309995</v>
      </c>
      <c r="BE38" s="96">
        <f t="shared" si="26"/>
        <v>1.2411367394411592</v>
      </c>
      <c r="BF38" s="45">
        <f t="shared" ref="BF38:BG38" si="477">SUM(BF31,BF37)</f>
        <v>3447</v>
      </c>
      <c r="BG38" s="45">
        <f t="shared" si="477"/>
        <v>3447</v>
      </c>
      <c r="BH38" s="96">
        <f t="shared" si="3"/>
        <v>1</v>
      </c>
      <c r="BI38" s="45">
        <f t="shared" si="27"/>
        <v>334033</v>
      </c>
      <c r="BJ38" s="45">
        <f t="shared" si="4"/>
        <v>406631</v>
      </c>
      <c r="BK38" s="96">
        <f t="shared" si="28"/>
        <v>1.2173378079411317</v>
      </c>
      <c r="BL38" s="45">
        <f t="shared" ref="BL38:BM38" si="478">SUM(BL31,BL37)</f>
        <v>0</v>
      </c>
      <c r="BM38" s="45">
        <f t="shared" si="478"/>
        <v>342846</v>
      </c>
      <c r="BN38" s="159"/>
      <c r="BO38" s="150">
        <f t="shared" ref="BO38" si="479">SUM(BO31,BO37)</f>
        <v>81209</v>
      </c>
      <c r="BP38" s="45">
        <f t="shared" ref="BP38" si="480">SUM(BP31,BP37)</f>
        <v>93932</v>
      </c>
      <c r="BQ38" s="96">
        <f t="shared" si="29"/>
        <v>1.1566698272358975</v>
      </c>
      <c r="BR38" s="45">
        <f t="shared" ref="BR38" si="481">SUM(BR31,BR37)</f>
        <v>89563</v>
      </c>
      <c r="BS38" s="45">
        <f t="shared" ref="BS38" si="482">SUM(BS31,BS37)</f>
        <v>102808</v>
      </c>
      <c r="BT38" s="96">
        <f t="shared" si="30"/>
        <v>1.1478847291850429</v>
      </c>
      <c r="BU38" s="45">
        <f t="shared" si="5"/>
        <v>170772</v>
      </c>
      <c r="BV38" s="45">
        <f t="shared" si="5"/>
        <v>196740</v>
      </c>
      <c r="BW38" s="96">
        <f t="shared" si="31"/>
        <v>1.1520623989881245</v>
      </c>
      <c r="BX38" s="45">
        <f t="shared" ref="BX38" si="483">SUM(BX31,BX37)</f>
        <v>141971</v>
      </c>
      <c r="BY38" s="45">
        <f t="shared" ref="BY38" si="484">SUM(BY31,BY37)</f>
        <v>163980</v>
      </c>
      <c r="BZ38" s="96">
        <f t="shared" si="32"/>
        <v>1.1550246177036154</v>
      </c>
      <c r="CA38" s="45">
        <f t="shared" ref="CA38" si="485">SUM(CA31,CA37)</f>
        <v>77115</v>
      </c>
      <c r="CB38" s="45">
        <f t="shared" ref="CB38" si="486">SUM(CB31,CB37)</f>
        <v>87666</v>
      </c>
      <c r="CC38" s="96">
        <f t="shared" si="33"/>
        <v>1.1368216300330676</v>
      </c>
      <c r="CD38" s="45">
        <f t="shared" ref="CD38" si="487">SUM(CD31,CD37)</f>
        <v>177372</v>
      </c>
      <c r="CE38" s="45">
        <f t="shared" ref="CE38" si="488">SUM(CE31,CE37)</f>
        <v>201046</v>
      </c>
      <c r="CF38" s="96">
        <f t="shared" si="34"/>
        <v>1.13347089732314</v>
      </c>
      <c r="CG38" s="45">
        <f t="shared" ref="CG38" si="489">SUM(CG31,CG37)</f>
        <v>15120</v>
      </c>
      <c r="CH38" s="45">
        <f t="shared" ref="CH38" si="490">SUM(CH31,CH37)</f>
        <v>3997</v>
      </c>
      <c r="CI38" s="96">
        <f t="shared" si="35"/>
        <v>0.26435185185185184</v>
      </c>
      <c r="CJ38" s="45">
        <f t="shared" ref="CJ38:CK38" si="491">SUM(CJ31,CJ37)</f>
        <v>411578</v>
      </c>
      <c r="CK38" s="45">
        <f t="shared" si="491"/>
        <v>456689</v>
      </c>
      <c r="CL38" s="96">
        <f t="shared" si="166"/>
        <v>1.1096049837454869</v>
      </c>
      <c r="CM38" s="45">
        <f t="shared" ref="CM38:CN38" si="492">SUM(CM31,CM37)</f>
        <v>406</v>
      </c>
      <c r="CN38" s="45">
        <f t="shared" si="492"/>
        <v>406</v>
      </c>
      <c r="CO38" s="96">
        <f t="shared" ref="CO38" si="493">CN38/CM38</f>
        <v>1</v>
      </c>
      <c r="CP38" s="44">
        <f>SUM(CP31+CP37)</f>
        <v>2049785</v>
      </c>
      <c r="CQ38" s="45">
        <f>SUM(CQ31+CQ37)</f>
        <v>2254230</v>
      </c>
      <c r="CR38" s="96">
        <f t="shared" si="41"/>
        <v>1.0997397288008255</v>
      </c>
      <c r="CS38" s="45">
        <f t="shared" ref="CS38" si="494">SUM(CS31,CS37)</f>
        <v>11394</v>
      </c>
      <c r="CT38" s="45">
        <f t="shared" ref="CT38" si="495">SUM(CT31,CT37)</f>
        <v>11394</v>
      </c>
      <c r="CU38" s="96">
        <f t="shared" si="51"/>
        <v>1</v>
      </c>
      <c r="CV38" s="45">
        <f t="shared" ref="CV38" si="496">SUM(CV31,CV37)</f>
        <v>45243</v>
      </c>
      <c r="CW38" s="45">
        <f>SUM(CW31,CW37)</f>
        <v>45243</v>
      </c>
      <c r="CX38" s="96">
        <f t="shared" si="52"/>
        <v>1</v>
      </c>
      <c r="CY38" s="45">
        <f t="shared" ref="CY38:CZ38" si="497">SUM(CY31,CY37)</f>
        <v>15682</v>
      </c>
      <c r="CZ38" s="45">
        <f t="shared" si="497"/>
        <v>28822</v>
      </c>
      <c r="DA38" s="96">
        <f t="shared" ref="DA38" si="498">CZ38/CY38</f>
        <v>1.837903328657059</v>
      </c>
      <c r="DB38" s="45">
        <f t="shared" ref="DB38" si="499">SUM(DB31,DB37)</f>
        <v>45809</v>
      </c>
      <c r="DC38" s="45">
        <f t="shared" ref="DC38" si="500">SUM(DC31,DC37)</f>
        <v>72557</v>
      </c>
      <c r="DD38" s="96">
        <f t="shared" si="43"/>
        <v>1.5839027265384531</v>
      </c>
      <c r="DE38" s="45">
        <f t="shared" ref="DE38" si="501">SUM(DE31,DE37)</f>
        <v>59692</v>
      </c>
      <c r="DF38" s="45">
        <f t="shared" ref="DF38" si="502">SUM(DF31,DF37)</f>
        <v>76766</v>
      </c>
      <c r="DG38" s="96">
        <f t="shared" si="44"/>
        <v>1.2860349795617503</v>
      </c>
      <c r="DH38" s="45">
        <f t="shared" ref="DH38:DI38" si="503">SUM(DH31,DH37)</f>
        <v>17722</v>
      </c>
      <c r="DI38" s="45">
        <f t="shared" si="503"/>
        <v>17722</v>
      </c>
      <c r="DJ38" s="96">
        <f t="shared" si="6"/>
        <v>1</v>
      </c>
      <c r="DK38" s="45">
        <f t="shared" ref="DK38" si="504">SUM(DK31,DK37)</f>
        <v>129054</v>
      </c>
      <c r="DL38" s="45">
        <f t="shared" ref="DL38" si="505">SUM(DL31,DL37)</f>
        <v>152171</v>
      </c>
      <c r="DM38" s="96">
        <f t="shared" si="45"/>
        <v>1.1791265671734312</v>
      </c>
      <c r="DN38" s="45">
        <f t="shared" si="46"/>
        <v>324596</v>
      </c>
      <c r="DO38" s="45">
        <f t="shared" si="46"/>
        <v>404675</v>
      </c>
      <c r="DP38" s="96">
        <f t="shared" si="47"/>
        <v>1.246703594622238</v>
      </c>
      <c r="DQ38" s="45">
        <f t="shared" ref="DQ38:DR38" si="506">SUM(DQ31,DQ37)</f>
        <v>58</v>
      </c>
      <c r="DR38" s="45">
        <f t="shared" si="506"/>
        <v>58</v>
      </c>
      <c r="DS38" s="96">
        <f>DR38/DQ38</f>
        <v>1</v>
      </c>
      <c r="DT38" s="45">
        <f>SUM(DT31,DT37)</f>
        <v>101943</v>
      </c>
      <c r="DU38" s="45">
        <f>SUM(DU31,DU37)</f>
        <v>124711</v>
      </c>
      <c r="DV38" s="96">
        <f t="shared" si="7"/>
        <v>1.2233404941977379</v>
      </c>
      <c r="DW38" s="45">
        <f t="shared" ref="DW38" si="507">SUM(DW31,DW37)</f>
        <v>133962</v>
      </c>
      <c r="DX38" s="45">
        <f t="shared" ref="DX38" si="508">SUM(DX31,DX37)</f>
        <v>159541</v>
      </c>
      <c r="DY38" s="96">
        <f>DX38/DW38</f>
        <v>1.1909422074916767</v>
      </c>
      <c r="DZ38" s="45">
        <f t="shared" ref="DZ38:EA38" si="509">SUM(DZ31,DZ37)</f>
        <v>0</v>
      </c>
      <c r="EA38" s="45">
        <f t="shared" si="509"/>
        <v>27889</v>
      </c>
      <c r="EB38" s="96"/>
      <c r="EC38" s="45">
        <f t="shared" si="49"/>
        <v>2610344</v>
      </c>
      <c r="ED38" s="45">
        <f t="shared" si="8"/>
        <v>2971104</v>
      </c>
      <c r="EE38" s="96">
        <f t="shared" si="50"/>
        <v>1.1382040068282189</v>
      </c>
      <c r="EF38" s="222"/>
    </row>
    <row r="39" spans="1:136" s="48" customFormat="1" ht="17.25" thickTop="1" thickBot="1" x14ac:dyDescent="0.3">
      <c r="A39" s="91"/>
      <c r="B39" s="92"/>
      <c r="C39" s="93" t="s">
        <v>91</v>
      </c>
      <c r="D39" s="172"/>
      <c r="E39" s="46"/>
      <c r="F39" s="47"/>
      <c r="G39" s="46"/>
      <c r="H39" s="46"/>
      <c r="I39" s="47"/>
      <c r="J39" s="46"/>
      <c r="K39" s="46"/>
      <c r="L39" s="47"/>
      <c r="M39" s="46"/>
      <c r="N39" s="46"/>
      <c r="O39" s="47"/>
      <c r="P39" s="46"/>
      <c r="Q39" s="46"/>
      <c r="R39" s="47"/>
      <c r="S39" s="46"/>
      <c r="T39" s="46"/>
      <c r="U39" s="47"/>
      <c r="V39" s="46"/>
      <c r="W39" s="46"/>
      <c r="X39" s="160"/>
      <c r="Y39" s="151"/>
      <c r="Z39" s="46"/>
      <c r="AA39" s="94"/>
      <c r="AB39" s="46"/>
      <c r="AC39" s="46"/>
      <c r="AD39" s="47"/>
      <c r="AE39" s="46"/>
      <c r="AF39" s="46"/>
      <c r="AG39" s="47"/>
      <c r="AH39" s="46"/>
      <c r="AI39" s="46"/>
      <c r="AJ39" s="47"/>
      <c r="AK39" s="46"/>
      <c r="AL39" s="46"/>
      <c r="AM39" s="47"/>
      <c r="AN39" s="46"/>
      <c r="AO39" s="46"/>
      <c r="AP39" s="47"/>
      <c r="AQ39" s="46"/>
      <c r="AR39" s="46"/>
      <c r="AS39" s="47"/>
      <c r="AT39" s="46"/>
      <c r="AU39" s="46"/>
      <c r="AV39" s="47"/>
      <c r="AW39" s="46"/>
      <c r="AX39" s="46"/>
      <c r="AY39" s="47"/>
      <c r="AZ39" s="46"/>
      <c r="BA39" s="46"/>
      <c r="BB39" s="47"/>
      <c r="BC39" s="46"/>
      <c r="BD39" s="46"/>
      <c r="BE39" s="47"/>
      <c r="BF39" s="46"/>
      <c r="BG39" s="46"/>
      <c r="BH39" s="47"/>
      <c r="BI39" s="46"/>
      <c r="BJ39" s="46"/>
      <c r="BK39" s="47"/>
      <c r="BL39" s="196"/>
      <c r="BM39" s="207"/>
      <c r="BN39" s="160"/>
      <c r="BO39" s="151"/>
      <c r="BP39" s="46"/>
      <c r="BQ39" s="47"/>
      <c r="BR39" s="46"/>
      <c r="BS39" s="46"/>
      <c r="BT39" s="47"/>
      <c r="BU39" s="46"/>
      <c r="BV39" s="46"/>
      <c r="BW39" s="47"/>
      <c r="BX39" s="46"/>
      <c r="BY39" s="46"/>
      <c r="BZ39" s="47"/>
      <c r="CA39" s="46"/>
      <c r="CB39" s="46"/>
      <c r="CC39" s="47"/>
      <c r="CD39" s="46"/>
      <c r="CE39" s="46"/>
      <c r="CF39" s="47"/>
      <c r="CG39" s="46"/>
      <c r="CH39" s="46"/>
      <c r="CI39" s="47"/>
      <c r="CJ39" s="46"/>
      <c r="CK39" s="46"/>
      <c r="CL39" s="47"/>
      <c r="CM39" s="46"/>
      <c r="CN39" s="46"/>
      <c r="CO39" s="47"/>
      <c r="CP39" s="46"/>
      <c r="CQ39" s="46"/>
      <c r="CR39" s="47"/>
      <c r="CS39" s="46"/>
      <c r="CT39" s="46"/>
      <c r="CU39" s="47"/>
      <c r="CV39" s="46"/>
      <c r="CW39" s="46"/>
      <c r="CX39" s="47"/>
      <c r="CY39" s="46"/>
      <c r="CZ39" s="46"/>
      <c r="DA39" s="47"/>
      <c r="DB39" s="46"/>
      <c r="DC39" s="46"/>
      <c r="DD39" s="47"/>
      <c r="DE39" s="46"/>
      <c r="DF39" s="46"/>
      <c r="DG39" s="47"/>
      <c r="DH39" s="46"/>
      <c r="DI39" s="46"/>
      <c r="DJ39" s="47"/>
      <c r="DK39" s="46"/>
      <c r="DL39" s="46"/>
      <c r="DM39" s="47"/>
      <c r="DN39" s="46"/>
      <c r="DO39" s="46"/>
      <c r="DP39" s="47"/>
      <c r="DQ39" s="46"/>
      <c r="DR39" s="46"/>
      <c r="DS39" s="47"/>
      <c r="DT39" s="46"/>
      <c r="DU39" s="46"/>
      <c r="DV39" s="47"/>
      <c r="DW39" s="46"/>
      <c r="DX39" s="46"/>
      <c r="DY39" s="47"/>
      <c r="DZ39" s="46"/>
      <c r="EA39" s="46"/>
      <c r="EB39" s="47"/>
      <c r="EC39" s="46"/>
      <c r="ED39" s="46"/>
      <c r="EE39" s="47"/>
      <c r="EF39" s="223"/>
    </row>
    <row r="40" spans="1:136" s="21" customFormat="1" ht="16.5" thickBot="1" x14ac:dyDescent="0.3">
      <c r="A40" s="213">
        <v>29</v>
      </c>
      <c r="B40" s="130" t="s">
        <v>63</v>
      </c>
      <c r="C40" s="175" t="s">
        <v>94</v>
      </c>
      <c r="D40" s="145">
        <v>3705</v>
      </c>
      <c r="E40" s="18">
        <v>3705</v>
      </c>
      <c r="F40" s="19">
        <f>E40/D40</f>
        <v>1</v>
      </c>
      <c r="G40" s="18"/>
      <c r="H40" s="18"/>
      <c r="I40" s="19"/>
      <c r="J40" s="18"/>
      <c r="K40" s="18"/>
      <c r="L40" s="19"/>
      <c r="M40" s="18"/>
      <c r="N40" s="18"/>
      <c r="O40" s="19"/>
      <c r="P40" s="18"/>
      <c r="Q40" s="18"/>
      <c r="R40" s="19"/>
      <c r="S40" s="18"/>
      <c r="T40" s="18"/>
      <c r="U40" s="19"/>
      <c r="V40" s="18"/>
      <c r="W40" s="18"/>
      <c r="X40" s="87"/>
      <c r="Y40" s="145"/>
      <c r="Z40" s="18"/>
      <c r="AA40" s="19"/>
      <c r="AB40" s="18"/>
      <c r="AC40" s="18"/>
      <c r="AD40" s="19"/>
      <c r="AE40" s="18"/>
      <c r="AF40" s="18"/>
      <c r="AG40" s="19"/>
      <c r="AH40" s="18"/>
      <c r="AI40" s="18"/>
      <c r="AJ40" s="19"/>
      <c r="AK40" s="18"/>
      <c r="AL40" s="18"/>
      <c r="AM40" s="19"/>
      <c r="AN40" s="18"/>
      <c r="AO40" s="18"/>
      <c r="AP40" s="19"/>
      <c r="AQ40" s="18">
        <f>AE40+AH40+AK40+AN40</f>
        <v>0</v>
      </c>
      <c r="AR40" s="18">
        <f>AF40+AI40+AL40+AO40</f>
        <v>0</v>
      </c>
      <c r="AS40" s="87"/>
      <c r="AT40" s="18">
        <v>4500</v>
      </c>
      <c r="AU40" s="18">
        <v>4500</v>
      </c>
      <c r="AV40" s="19">
        <f t="shared" si="23"/>
        <v>1</v>
      </c>
      <c r="AW40" s="18"/>
      <c r="AX40" s="18"/>
      <c r="AY40" s="19"/>
      <c r="AZ40" s="18"/>
      <c r="BA40" s="18"/>
      <c r="BB40" s="19"/>
      <c r="BC40" s="18"/>
      <c r="BD40" s="18"/>
      <c r="BE40" s="19"/>
      <c r="BF40" s="18"/>
      <c r="BG40" s="18"/>
      <c r="BH40" s="19"/>
      <c r="BI40" s="18">
        <f t="shared" si="27"/>
        <v>4500</v>
      </c>
      <c r="BJ40" s="18">
        <f t="shared" si="4"/>
        <v>4500</v>
      </c>
      <c r="BK40" s="19">
        <f t="shared" si="28"/>
        <v>1</v>
      </c>
      <c r="BL40" s="190"/>
      <c r="BM40" s="197"/>
      <c r="BN40" s="87"/>
      <c r="BO40" s="145"/>
      <c r="BP40" s="18"/>
      <c r="BQ40" s="19"/>
      <c r="BR40" s="18"/>
      <c r="BS40" s="18"/>
      <c r="BT40" s="19"/>
      <c r="BU40" s="18">
        <f t="shared" si="5"/>
        <v>0</v>
      </c>
      <c r="BV40" s="18">
        <f t="shared" si="5"/>
        <v>0</v>
      </c>
      <c r="BW40" s="19"/>
      <c r="BX40" s="18"/>
      <c r="BY40" s="18"/>
      <c r="BZ40" s="19"/>
      <c r="CA40" s="18"/>
      <c r="CB40" s="18"/>
      <c r="CC40" s="19"/>
      <c r="CD40" s="18"/>
      <c r="CE40" s="18"/>
      <c r="CF40" s="19"/>
      <c r="CG40" s="18"/>
      <c r="CH40" s="18"/>
      <c r="CI40" s="19"/>
      <c r="CJ40" s="18">
        <f t="shared" ref="CJ40:CK41" si="510">BX40+CA40+CD40</f>
        <v>0</v>
      </c>
      <c r="CK40" s="18">
        <f t="shared" si="510"/>
        <v>0</v>
      </c>
      <c r="CL40" s="19"/>
      <c r="CM40" s="18"/>
      <c r="CN40" s="18"/>
      <c r="CO40" s="19"/>
      <c r="CP40" s="17">
        <f t="shared" ref="CP40:CP47" si="511">D40+M40+P40+AB40+AQ40+BI40+BU40+CJ40+CM40</f>
        <v>8205</v>
      </c>
      <c r="CQ40" s="145">
        <f>E40+N40+Q40+AC40+AR40+BJ40+BV40+CK40+CN40+BM40</f>
        <v>8205</v>
      </c>
      <c r="CR40" s="19">
        <f t="shared" si="41"/>
        <v>1</v>
      </c>
      <c r="CS40" s="18"/>
      <c r="CT40" s="18"/>
      <c r="CU40" s="19"/>
      <c r="CV40" s="18">
        <v>34872</v>
      </c>
      <c r="CW40" s="18">
        <f>38103+3273</f>
        <v>41376</v>
      </c>
      <c r="CX40" s="19">
        <f t="shared" si="52"/>
        <v>1.1865106675843082</v>
      </c>
      <c r="CY40" s="18">
        <v>14421</v>
      </c>
      <c r="CZ40" s="18">
        <v>14983</v>
      </c>
      <c r="DA40" s="19">
        <f t="shared" ref="DA40" si="512">CZ40/CY40</f>
        <v>1.0389709451494349</v>
      </c>
      <c r="DB40" s="18">
        <v>38621</v>
      </c>
      <c r="DC40" s="18">
        <v>49289</v>
      </c>
      <c r="DD40" s="19">
        <f t="shared" si="43"/>
        <v>1.2762227803526578</v>
      </c>
      <c r="DE40" s="18">
        <v>19538</v>
      </c>
      <c r="DF40" s="18">
        <v>53499</v>
      </c>
      <c r="DG40" s="19">
        <f t="shared" si="44"/>
        <v>2.7382024772238713</v>
      </c>
      <c r="DH40" s="18"/>
      <c r="DI40" s="18"/>
      <c r="DJ40" s="19"/>
      <c r="DK40" s="18">
        <v>101248</v>
      </c>
      <c r="DL40" s="18">
        <f>98606+34042</f>
        <v>132648</v>
      </c>
      <c r="DM40" s="19">
        <f t="shared" si="45"/>
        <v>1.310129582806574</v>
      </c>
      <c r="DN40" s="18">
        <f t="shared" si="46"/>
        <v>208700</v>
      </c>
      <c r="DO40" s="18">
        <f t="shared" si="46"/>
        <v>291795</v>
      </c>
      <c r="DP40" s="19">
        <f t="shared" si="47"/>
        <v>1.3981552467656924</v>
      </c>
      <c r="DQ40" s="18"/>
      <c r="DR40" s="18"/>
      <c r="DS40" s="19"/>
      <c r="DT40" s="18"/>
      <c r="DU40" s="18"/>
      <c r="DV40" s="19"/>
      <c r="DW40" s="18"/>
      <c r="DX40" s="18"/>
      <c r="DY40" s="19"/>
      <c r="DZ40" s="18"/>
      <c r="EA40" s="18"/>
      <c r="EB40" s="19"/>
      <c r="EC40" s="18">
        <f t="shared" ref="EC40:EC72" si="513">CP40+DT40+DN40+DW40+DQ40+DZ40</f>
        <v>216905</v>
      </c>
      <c r="ED40" s="18">
        <f t="shared" ref="ED40:ED72" si="514">CQ40+DU40+DO40+DX40+DR40+EA40</f>
        <v>300000</v>
      </c>
      <c r="EE40" s="19">
        <f t="shared" si="50"/>
        <v>1.383093981236025</v>
      </c>
      <c r="EF40" s="220"/>
    </row>
    <row r="41" spans="1:136" s="21" customFormat="1" ht="16.5" thickBot="1" x14ac:dyDescent="0.3">
      <c r="A41" s="213">
        <v>30</v>
      </c>
      <c r="B41" s="130" t="s">
        <v>64</v>
      </c>
      <c r="C41" s="136" t="s">
        <v>21</v>
      </c>
      <c r="D41" s="17"/>
      <c r="E41" s="18"/>
      <c r="F41" s="19"/>
      <c r="G41" s="18"/>
      <c r="H41" s="18"/>
      <c r="I41" s="19"/>
      <c r="J41" s="18"/>
      <c r="K41" s="18"/>
      <c r="L41" s="19"/>
      <c r="M41" s="18"/>
      <c r="N41" s="18"/>
      <c r="O41" s="19"/>
      <c r="P41" s="18"/>
      <c r="Q41" s="18"/>
      <c r="R41" s="19"/>
      <c r="S41" s="18"/>
      <c r="T41" s="18"/>
      <c r="U41" s="19"/>
      <c r="V41" s="18"/>
      <c r="W41" s="18"/>
      <c r="X41" s="87"/>
      <c r="Y41" s="145"/>
      <c r="Z41" s="18"/>
      <c r="AA41" s="19"/>
      <c r="AB41" s="18"/>
      <c r="AC41" s="18"/>
      <c r="AD41" s="19"/>
      <c r="AE41" s="18"/>
      <c r="AF41" s="18"/>
      <c r="AG41" s="19"/>
      <c r="AH41" s="18"/>
      <c r="AI41" s="18"/>
      <c r="AJ41" s="19"/>
      <c r="AK41" s="18"/>
      <c r="AL41" s="18"/>
      <c r="AM41" s="19"/>
      <c r="AN41" s="18"/>
      <c r="AO41" s="18"/>
      <c r="AP41" s="19"/>
      <c r="AQ41" s="18">
        <f>AE41+AH41+AK41+AN41</f>
        <v>0</v>
      </c>
      <c r="AR41" s="18">
        <f>AF41+AI41+AL41+AO41</f>
        <v>0</v>
      </c>
      <c r="AS41" s="87"/>
      <c r="AT41" s="18"/>
      <c r="AU41" s="18"/>
      <c r="AV41" s="19"/>
      <c r="AW41" s="18"/>
      <c r="AX41" s="18"/>
      <c r="AY41" s="19"/>
      <c r="AZ41" s="18"/>
      <c r="BA41" s="18"/>
      <c r="BB41" s="19"/>
      <c r="BC41" s="18"/>
      <c r="BD41" s="18"/>
      <c r="BE41" s="19"/>
      <c r="BF41" s="18"/>
      <c r="BG41" s="18"/>
      <c r="BH41" s="19"/>
      <c r="BI41" s="18">
        <f t="shared" si="27"/>
        <v>0</v>
      </c>
      <c r="BJ41" s="18">
        <f t="shared" si="4"/>
        <v>0</v>
      </c>
      <c r="BK41" s="19"/>
      <c r="BL41" s="190"/>
      <c r="BM41" s="197"/>
      <c r="BN41" s="87"/>
      <c r="BO41" s="145"/>
      <c r="BP41" s="18"/>
      <c r="BQ41" s="19"/>
      <c r="BR41" s="18"/>
      <c r="BS41" s="18"/>
      <c r="BT41" s="19"/>
      <c r="BU41" s="18">
        <f t="shared" si="5"/>
        <v>0</v>
      </c>
      <c r="BV41" s="18">
        <f t="shared" si="5"/>
        <v>0</v>
      </c>
      <c r="BW41" s="19"/>
      <c r="BX41" s="18"/>
      <c r="BY41" s="18"/>
      <c r="BZ41" s="19"/>
      <c r="CA41" s="18"/>
      <c r="CB41" s="18"/>
      <c r="CC41" s="19"/>
      <c r="CD41" s="18"/>
      <c r="CE41" s="18"/>
      <c r="CF41" s="19"/>
      <c r="CG41" s="18"/>
      <c r="CH41" s="18"/>
      <c r="CI41" s="19"/>
      <c r="CJ41" s="18">
        <f t="shared" si="510"/>
        <v>0</v>
      </c>
      <c r="CK41" s="18">
        <f t="shared" si="510"/>
        <v>0</v>
      </c>
      <c r="CL41" s="19"/>
      <c r="CM41" s="18"/>
      <c r="CN41" s="18"/>
      <c r="CO41" s="19"/>
      <c r="CP41" s="17">
        <f t="shared" si="511"/>
        <v>0</v>
      </c>
      <c r="CQ41" s="145">
        <f t="shared" ref="CQ41:CQ47" si="515">E41+N41+Q41+AC41+AR41+BJ41+BV41+CK41+CN41</f>
        <v>0</v>
      </c>
      <c r="CR41" s="19"/>
      <c r="CS41" s="18"/>
      <c r="CT41" s="18"/>
      <c r="CU41" s="19"/>
      <c r="CV41" s="18"/>
      <c r="CW41" s="18"/>
      <c r="CX41" s="19"/>
      <c r="CY41" s="18"/>
      <c r="CZ41" s="18"/>
      <c r="DA41" s="19"/>
      <c r="DB41" s="18"/>
      <c r="DC41" s="18"/>
      <c r="DD41" s="19"/>
      <c r="DE41" s="18"/>
      <c r="DF41" s="18"/>
      <c r="DG41" s="19"/>
      <c r="DH41" s="18"/>
      <c r="DI41" s="18"/>
      <c r="DJ41" s="19"/>
      <c r="DK41" s="18"/>
      <c r="DL41" s="18"/>
      <c r="DM41" s="19"/>
      <c r="DN41" s="18">
        <f t="shared" si="46"/>
        <v>0</v>
      </c>
      <c r="DO41" s="18">
        <f t="shared" si="46"/>
        <v>0</v>
      </c>
      <c r="DP41" s="19"/>
      <c r="DQ41" s="18"/>
      <c r="DR41" s="18"/>
      <c r="DS41" s="19"/>
      <c r="DT41" s="18"/>
      <c r="DU41" s="18"/>
      <c r="DV41" s="19"/>
      <c r="DW41" s="18"/>
      <c r="DX41" s="18"/>
      <c r="DY41" s="19"/>
      <c r="DZ41" s="18"/>
      <c r="EA41" s="18"/>
      <c r="EB41" s="19"/>
      <c r="EC41" s="18">
        <f t="shared" si="513"/>
        <v>0</v>
      </c>
      <c r="ED41" s="18">
        <f t="shared" si="514"/>
        <v>0</v>
      </c>
      <c r="EE41" s="19"/>
      <c r="EF41" s="220"/>
    </row>
    <row r="42" spans="1:136" s="110" customFormat="1" x14ac:dyDescent="0.25">
      <c r="A42" s="56">
        <v>31</v>
      </c>
      <c r="B42" s="125" t="s">
        <v>65</v>
      </c>
      <c r="C42" s="137" t="s">
        <v>22</v>
      </c>
      <c r="D42" s="169"/>
      <c r="E42" s="25"/>
      <c r="F42" s="26"/>
      <c r="G42" s="25"/>
      <c r="H42" s="25"/>
      <c r="I42" s="26"/>
      <c r="J42" s="25"/>
      <c r="K42" s="25"/>
      <c r="L42" s="26"/>
      <c r="M42" s="25"/>
      <c r="N42" s="25"/>
      <c r="O42" s="26"/>
      <c r="P42" s="25"/>
      <c r="Q42" s="25"/>
      <c r="R42" s="26"/>
      <c r="S42" s="25"/>
      <c r="T42" s="25"/>
      <c r="U42" s="26"/>
      <c r="V42" s="25"/>
      <c r="W42" s="25"/>
      <c r="X42" s="115"/>
      <c r="Y42" s="146"/>
      <c r="Z42" s="25"/>
      <c r="AA42" s="26"/>
      <c r="AB42" s="25">
        <f t="shared" ref="AB42:AC47" si="516">S42+V42+Y42</f>
        <v>0</v>
      </c>
      <c r="AC42" s="25">
        <f t="shared" si="516"/>
        <v>0</v>
      </c>
      <c r="AD42" s="26"/>
      <c r="AE42" s="25"/>
      <c r="AF42" s="25"/>
      <c r="AG42" s="26"/>
      <c r="AH42" s="25"/>
      <c r="AI42" s="25"/>
      <c r="AJ42" s="26"/>
      <c r="AK42" s="25"/>
      <c r="AL42" s="25"/>
      <c r="AM42" s="26"/>
      <c r="AN42" s="25"/>
      <c r="AO42" s="25"/>
      <c r="AP42" s="26"/>
      <c r="AQ42" s="25"/>
      <c r="AR42" s="25"/>
      <c r="AS42" s="26"/>
      <c r="AT42" s="25"/>
      <c r="AU42" s="25"/>
      <c r="AV42" s="26"/>
      <c r="AW42" s="25"/>
      <c r="AX42" s="25"/>
      <c r="AY42" s="26"/>
      <c r="AZ42" s="25"/>
      <c r="BA42" s="25"/>
      <c r="BB42" s="26"/>
      <c r="BC42" s="25"/>
      <c r="BD42" s="25"/>
      <c r="BE42" s="26"/>
      <c r="BF42" s="25"/>
      <c r="BG42" s="25"/>
      <c r="BH42" s="26"/>
      <c r="BI42" s="25">
        <f t="shared" si="27"/>
        <v>0</v>
      </c>
      <c r="BJ42" s="25">
        <f t="shared" si="4"/>
        <v>0</v>
      </c>
      <c r="BK42" s="26"/>
      <c r="BL42" s="192"/>
      <c r="BM42" s="198"/>
      <c r="BN42" s="115"/>
      <c r="BO42" s="146"/>
      <c r="BP42" s="25"/>
      <c r="BQ42" s="26"/>
      <c r="BR42" s="25"/>
      <c r="BS42" s="25"/>
      <c r="BT42" s="26"/>
      <c r="BU42" s="25">
        <f t="shared" si="5"/>
        <v>0</v>
      </c>
      <c r="BV42" s="25">
        <f t="shared" si="5"/>
        <v>0</v>
      </c>
      <c r="BW42" s="26"/>
      <c r="BX42" s="25"/>
      <c r="BY42" s="25"/>
      <c r="BZ42" s="26"/>
      <c r="CA42" s="25"/>
      <c r="CB42" s="25"/>
      <c r="CC42" s="26"/>
      <c r="CD42" s="25"/>
      <c r="CE42" s="25"/>
      <c r="CF42" s="26"/>
      <c r="CG42" s="25"/>
      <c r="CH42" s="25"/>
      <c r="CI42" s="26"/>
      <c r="CJ42" s="25"/>
      <c r="CK42" s="25"/>
      <c r="CL42" s="26"/>
      <c r="CM42" s="25"/>
      <c r="CN42" s="25"/>
      <c r="CO42" s="26"/>
      <c r="CP42" s="169">
        <f t="shared" si="511"/>
        <v>0</v>
      </c>
      <c r="CQ42" s="146">
        <f t="shared" si="515"/>
        <v>0</v>
      </c>
      <c r="CR42" s="26"/>
      <c r="CS42" s="25"/>
      <c r="CT42" s="25"/>
      <c r="CU42" s="26"/>
      <c r="CV42" s="25"/>
      <c r="CW42" s="25"/>
      <c r="CX42" s="26"/>
      <c r="CY42" s="25"/>
      <c r="CZ42" s="25"/>
      <c r="DA42" s="26"/>
      <c r="DB42" s="25"/>
      <c r="DC42" s="25"/>
      <c r="DD42" s="26"/>
      <c r="DE42" s="25"/>
      <c r="DF42" s="25"/>
      <c r="DG42" s="26"/>
      <c r="DH42" s="25"/>
      <c r="DI42" s="25"/>
      <c r="DJ42" s="26"/>
      <c r="DK42" s="25"/>
      <c r="DL42" s="25"/>
      <c r="DM42" s="26"/>
      <c r="DN42" s="25">
        <f t="shared" si="46"/>
        <v>0</v>
      </c>
      <c r="DO42" s="25">
        <f t="shared" si="46"/>
        <v>0</v>
      </c>
      <c r="DP42" s="26"/>
      <c r="DQ42" s="25"/>
      <c r="DR42" s="25"/>
      <c r="DS42" s="26"/>
      <c r="DT42" s="25"/>
      <c r="DU42" s="25"/>
      <c r="DV42" s="26"/>
      <c r="DW42" s="25"/>
      <c r="DX42" s="25"/>
      <c r="DY42" s="26"/>
      <c r="DZ42" s="25"/>
      <c r="EA42" s="25"/>
      <c r="EB42" s="26"/>
      <c r="EC42" s="25">
        <f t="shared" si="513"/>
        <v>0</v>
      </c>
      <c r="ED42" s="25">
        <f t="shared" si="514"/>
        <v>0</v>
      </c>
      <c r="EE42" s="26"/>
      <c r="EF42" s="217"/>
    </row>
    <row r="43" spans="1:136" s="37" customFormat="1" x14ac:dyDescent="0.25">
      <c r="A43" s="27">
        <v>32</v>
      </c>
      <c r="B43" s="126" t="s">
        <v>66</v>
      </c>
      <c r="C43" s="138" t="s">
        <v>23</v>
      </c>
      <c r="D43" s="170"/>
      <c r="E43" s="28"/>
      <c r="F43" s="29"/>
      <c r="G43" s="28"/>
      <c r="H43" s="28"/>
      <c r="I43" s="29"/>
      <c r="J43" s="28"/>
      <c r="K43" s="28"/>
      <c r="L43" s="29"/>
      <c r="M43" s="28"/>
      <c r="N43" s="28"/>
      <c r="O43" s="29"/>
      <c r="P43" s="28"/>
      <c r="Q43" s="28"/>
      <c r="R43" s="29"/>
      <c r="S43" s="28"/>
      <c r="T43" s="28"/>
      <c r="U43" s="29"/>
      <c r="V43" s="28"/>
      <c r="W43" s="28"/>
      <c r="X43" s="116"/>
      <c r="Y43" s="147"/>
      <c r="Z43" s="28"/>
      <c r="AA43" s="29"/>
      <c r="AB43" s="28">
        <f t="shared" si="516"/>
        <v>0</v>
      </c>
      <c r="AC43" s="28">
        <f t="shared" si="516"/>
        <v>0</v>
      </c>
      <c r="AD43" s="29"/>
      <c r="AE43" s="28"/>
      <c r="AF43" s="28"/>
      <c r="AG43" s="29"/>
      <c r="AH43" s="28"/>
      <c r="AI43" s="28"/>
      <c r="AJ43" s="29"/>
      <c r="AK43" s="28"/>
      <c r="AL43" s="28"/>
      <c r="AM43" s="29"/>
      <c r="AN43" s="28"/>
      <c r="AO43" s="28"/>
      <c r="AP43" s="29"/>
      <c r="AQ43" s="28"/>
      <c r="AR43" s="28"/>
      <c r="AS43" s="29"/>
      <c r="AT43" s="28"/>
      <c r="AU43" s="28"/>
      <c r="AV43" s="29"/>
      <c r="AW43" s="28"/>
      <c r="AX43" s="28"/>
      <c r="AY43" s="29"/>
      <c r="AZ43" s="28"/>
      <c r="BA43" s="28"/>
      <c r="BB43" s="29"/>
      <c r="BC43" s="28"/>
      <c r="BD43" s="28"/>
      <c r="BE43" s="29"/>
      <c r="BF43" s="28"/>
      <c r="BG43" s="28"/>
      <c r="BH43" s="29"/>
      <c r="BI43" s="28">
        <f t="shared" si="27"/>
        <v>0</v>
      </c>
      <c r="BJ43" s="28">
        <f t="shared" si="4"/>
        <v>0</v>
      </c>
      <c r="BK43" s="29"/>
      <c r="BL43" s="193"/>
      <c r="BM43" s="199"/>
      <c r="BN43" s="116"/>
      <c r="BO43" s="147"/>
      <c r="BP43" s="28"/>
      <c r="BQ43" s="29"/>
      <c r="BR43" s="28"/>
      <c r="BS43" s="28"/>
      <c r="BT43" s="29"/>
      <c r="BU43" s="28">
        <f t="shared" si="5"/>
        <v>0</v>
      </c>
      <c r="BV43" s="28">
        <f t="shared" si="5"/>
        <v>0</v>
      </c>
      <c r="BW43" s="29"/>
      <c r="BX43" s="28"/>
      <c r="BY43" s="28"/>
      <c r="BZ43" s="29"/>
      <c r="CA43" s="28"/>
      <c r="CB43" s="28"/>
      <c r="CC43" s="29"/>
      <c r="CD43" s="28"/>
      <c r="CE43" s="28"/>
      <c r="CF43" s="29"/>
      <c r="CG43" s="28"/>
      <c r="CH43" s="28"/>
      <c r="CI43" s="29"/>
      <c r="CJ43" s="28"/>
      <c r="CK43" s="28"/>
      <c r="CL43" s="29"/>
      <c r="CM43" s="28"/>
      <c r="CN43" s="28"/>
      <c r="CO43" s="29"/>
      <c r="CP43" s="170">
        <f t="shared" si="511"/>
        <v>0</v>
      </c>
      <c r="CQ43" s="147">
        <f t="shared" si="515"/>
        <v>0</v>
      </c>
      <c r="CR43" s="29"/>
      <c r="CS43" s="28"/>
      <c r="CT43" s="28"/>
      <c r="CU43" s="29"/>
      <c r="CV43" s="28"/>
      <c r="CW43" s="28"/>
      <c r="CX43" s="29"/>
      <c r="CY43" s="28"/>
      <c r="CZ43" s="28"/>
      <c r="DA43" s="29"/>
      <c r="DB43" s="28"/>
      <c r="DC43" s="28"/>
      <c r="DD43" s="29"/>
      <c r="DE43" s="28"/>
      <c r="DF43" s="28"/>
      <c r="DG43" s="29"/>
      <c r="DH43" s="28"/>
      <c r="DI43" s="28"/>
      <c r="DJ43" s="29"/>
      <c r="DK43" s="28"/>
      <c r="DL43" s="28"/>
      <c r="DM43" s="29"/>
      <c r="DN43" s="28">
        <f t="shared" si="46"/>
        <v>0</v>
      </c>
      <c r="DO43" s="28">
        <f t="shared" si="46"/>
        <v>0</v>
      </c>
      <c r="DP43" s="29"/>
      <c r="DQ43" s="28"/>
      <c r="DR43" s="28"/>
      <c r="DS43" s="29"/>
      <c r="DT43" s="28"/>
      <c r="DU43" s="28"/>
      <c r="DV43" s="29"/>
      <c r="DW43" s="28"/>
      <c r="DX43" s="28"/>
      <c r="DY43" s="29"/>
      <c r="DZ43" s="28"/>
      <c r="EA43" s="28"/>
      <c r="EB43" s="29"/>
      <c r="EC43" s="28">
        <f t="shared" si="513"/>
        <v>0</v>
      </c>
      <c r="ED43" s="28">
        <f t="shared" si="514"/>
        <v>0</v>
      </c>
      <c r="EE43" s="29"/>
    </row>
    <row r="44" spans="1:136" s="37" customFormat="1" x14ac:dyDescent="0.25">
      <c r="A44" s="27">
        <v>33</v>
      </c>
      <c r="B44" s="126" t="s">
        <v>67</v>
      </c>
      <c r="C44" s="138" t="s">
        <v>24</v>
      </c>
      <c r="D44" s="170"/>
      <c r="E44" s="28"/>
      <c r="F44" s="29"/>
      <c r="G44" s="28"/>
      <c r="H44" s="28"/>
      <c r="I44" s="29"/>
      <c r="J44" s="28"/>
      <c r="K44" s="28"/>
      <c r="L44" s="29"/>
      <c r="M44" s="28"/>
      <c r="N44" s="28"/>
      <c r="O44" s="29"/>
      <c r="P44" s="28"/>
      <c r="Q44" s="28"/>
      <c r="R44" s="29"/>
      <c r="S44" s="28"/>
      <c r="T44" s="28"/>
      <c r="U44" s="29"/>
      <c r="V44" s="28"/>
      <c r="W44" s="28"/>
      <c r="X44" s="116"/>
      <c r="Y44" s="147"/>
      <c r="Z44" s="28"/>
      <c r="AA44" s="29"/>
      <c r="AB44" s="28">
        <f t="shared" si="516"/>
        <v>0</v>
      </c>
      <c r="AC44" s="28">
        <f t="shared" si="516"/>
        <v>0</v>
      </c>
      <c r="AD44" s="29"/>
      <c r="AE44" s="28"/>
      <c r="AF44" s="28"/>
      <c r="AG44" s="29"/>
      <c r="AH44" s="28"/>
      <c r="AI44" s="28"/>
      <c r="AJ44" s="29"/>
      <c r="AK44" s="28"/>
      <c r="AL44" s="28"/>
      <c r="AM44" s="29"/>
      <c r="AN44" s="28"/>
      <c r="AO44" s="28"/>
      <c r="AP44" s="29"/>
      <c r="AQ44" s="28"/>
      <c r="AR44" s="28"/>
      <c r="AS44" s="29"/>
      <c r="AT44" s="28"/>
      <c r="AU44" s="28"/>
      <c r="AV44" s="29"/>
      <c r="AW44" s="28"/>
      <c r="AX44" s="28"/>
      <c r="AY44" s="29"/>
      <c r="AZ44" s="28"/>
      <c r="BA44" s="28"/>
      <c r="BB44" s="29"/>
      <c r="BC44" s="28"/>
      <c r="BD44" s="28"/>
      <c r="BE44" s="29"/>
      <c r="BF44" s="28"/>
      <c r="BG44" s="28"/>
      <c r="BH44" s="29"/>
      <c r="BI44" s="28">
        <f t="shared" si="27"/>
        <v>0</v>
      </c>
      <c r="BJ44" s="28">
        <f t="shared" si="4"/>
        <v>0</v>
      </c>
      <c r="BK44" s="29"/>
      <c r="BL44" s="193"/>
      <c r="BM44" s="199"/>
      <c r="BN44" s="116"/>
      <c r="BO44" s="147"/>
      <c r="BP44" s="28"/>
      <c r="BQ44" s="29"/>
      <c r="BR44" s="28"/>
      <c r="BS44" s="28"/>
      <c r="BT44" s="29"/>
      <c r="BU44" s="28">
        <f t="shared" si="5"/>
        <v>0</v>
      </c>
      <c r="BV44" s="28">
        <f t="shared" si="5"/>
        <v>0</v>
      </c>
      <c r="BW44" s="29"/>
      <c r="BX44" s="28"/>
      <c r="BY44" s="28"/>
      <c r="BZ44" s="29"/>
      <c r="CA44" s="28"/>
      <c r="CB44" s="28"/>
      <c r="CC44" s="29"/>
      <c r="CD44" s="28"/>
      <c r="CE44" s="28"/>
      <c r="CF44" s="29"/>
      <c r="CG44" s="28"/>
      <c r="CH44" s="28"/>
      <c r="CI44" s="29"/>
      <c r="CJ44" s="28"/>
      <c r="CK44" s="28"/>
      <c r="CL44" s="29"/>
      <c r="CM44" s="28"/>
      <c r="CN44" s="28"/>
      <c r="CO44" s="29"/>
      <c r="CP44" s="170">
        <f t="shared" si="511"/>
        <v>0</v>
      </c>
      <c r="CQ44" s="147">
        <f t="shared" si="515"/>
        <v>0</v>
      </c>
      <c r="CR44" s="29"/>
      <c r="CS44" s="28"/>
      <c r="CT44" s="28"/>
      <c r="CU44" s="29"/>
      <c r="CV44" s="28"/>
      <c r="CW44" s="28"/>
      <c r="CX44" s="29"/>
      <c r="CY44" s="28"/>
      <c r="CZ44" s="28"/>
      <c r="DA44" s="29"/>
      <c r="DB44" s="28"/>
      <c r="DC44" s="28"/>
      <c r="DD44" s="29"/>
      <c r="DE44" s="28"/>
      <c r="DF44" s="28"/>
      <c r="DG44" s="29"/>
      <c r="DH44" s="28"/>
      <c r="DI44" s="28"/>
      <c r="DJ44" s="29"/>
      <c r="DK44" s="28"/>
      <c r="DL44" s="28"/>
      <c r="DM44" s="29"/>
      <c r="DN44" s="28">
        <f t="shared" si="46"/>
        <v>0</v>
      </c>
      <c r="DO44" s="28">
        <f t="shared" si="46"/>
        <v>0</v>
      </c>
      <c r="DP44" s="29"/>
      <c r="DQ44" s="28"/>
      <c r="DR44" s="28"/>
      <c r="DS44" s="29"/>
      <c r="DT44" s="28"/>
      <c r="DU44" s="28"/>
      <c r="DV44" s="29"/>
      <c r="DW44" s="28"/>
      <c r="DX44" s="28"/>
      <c r="DY44" s="29"/>
      <c r="DZ44" s="28"/>
      <c r="EA44" s="28"/>
      <c r="EB44" s="29"/>
      <c r="EC44" s="28">
        <f t="shared" si="513"/>
        <v>0</v>
      </c>
      <c r="ED44" s="28">
        <f t="shared" si="514"/>
        <v>0</v>
      </c>
      <c r="EE44" s="29"/>
    </row>
    <row r="45" spans="1:136" s="49" customFormat="1" x14ac:dyDescent="0.25">
      <c r="A45" s="27">
        <v>34</v>
      </c>
      <c r="B45" s="126" t="s">
        <v>68</v>
      </c>
      <c r="C45" s="138" t="s">
        <v>25</v>
      </c>
      <c r="D45" s="170"/>
      <c r="E45" s="28"/>
      <c r="F45" s="29"/>
      <c r="G45" s="28"/>
      <c r="H45" s="28"/>
      <c r="I45" s="29"/>
      <c r="J45" s="28"/>
      <c r="K45" s="28"/>
      <c r="L45" s="29"/>
      <c r="M45" s="28"/>
      <c r="N45" s="28"/>
      <c r="O45" s="29"/>
      <c r="P45" s="28"/>
      <c r="Q45" s="28"/>
      <c r="R45" s="29"/>
      <c r="S45" s="28"/>
      <c r="T45" s="28"/>
      <c r="U45" s="29"/>
      <c r="V45" s="28"/>
      <c r="W45" s="28"/>
      <c r="X45" s="116"/>
      <c r="Y45" s="147"/>
      <c r="Z45" s="28"/>
      <c r="AA45" s="29"/>
      <c r="AB45" s="28">
        <f t="shared" si="516"/>
        <v>0</v>
      </c>
      <c r="AC45" s="28">
        <f t="shared" si="516"/>
        <v>0</v>
      </c>
      <c r="AD45" s="29"/>
      <c r="AE45" s="28"/>
      <c r="AF45" s="28"/>
      <c r="AG45" s="29"/>
      <c r="AH45" s="28"/>
      <c r="AI45" s="28"/>
      <c r="AJ45" s="29"/>
      <c r="AK45" s="28"/>
      <c r="AL45" s="28"/>
      <c r="AM45" s="29"/>
      <c r="AN45" s="28"/>
      <c r="AO45" s="28"/>
      <c r="AP45" s="29"/>
      <c r="AQ45" s="28"/>
      <c r="AR45" s="28"/>
      <c r="AS45" s="29"/>
      <c r="AT45" s="28"/>
      <c r="AU45" s="28"/>
      <c r="AV45" s="29"/>
      <c r="AW45" s="28"/>
      <c r="AX45" s="28"/>
      <c r="AY45" s="29"/>
      <c r="AZ45" s="28"/>
      <c r="BA45" s="28"/>
      <c r="BB45" s="29"/>
      <c r="BC45" s="28"/>
      <c r="BD45" s="28"/>
      <c r="BE45" s="29"/>
      <c r="BF45" s="28"/>
      <c r="BG45" s="28"/>
      <c r="BH45" s="29"/>
      <c r="BI45" s="28">
        <f t="shared" si="27"/>
        <v>0</v>
      </c>
      <c r="BJ45" s="28">
        <f t="shared" si="4"/>
        <v>0</v>
      </c>
      <c r="BK45" s="29"/>
      <c r="BL45" s="193"/>
      <c r="BM45" s="199"/>
      <c r="BN45" s="116"/>
      <c r="BO45" s="147"/>
      <c r="BP45" s="28"/>
      <c r="BQ45" s="29"/>
      <c r="BR45" s="28"/>
      <c r="BS45" s="28"/>
      <c r="BT45" s="29"/>
      <c r="BU45" s="28">
        <f t="shared" si="5"/>
        <v>0</v>
      </c>
      <c r="BV45" s="28">
        <f t="shared" si="5"/>
        <v>0</v>
      </c>
      <c r="BW45" s="29"/>
      <c r="BX45" s="28"/>
      <c r="BY45" s="28"/>
      <c r="BZ45" s="29"/>
      <c r="CA45" s="28"/>
      <c r="CB45" s="28"/>
      <c r="CC45" s="29"/>
      <c r="CD45" s="28"/>
      <c r="CE45" s="28"/>
      <c r="CF45" s="29"/>
      <c r="CG45" s="28"/>
      <c r="CH45" s="28"/>
      <c r="CI45" s="29"/>
      <c r="CJ45" s="28"/>
      <c r="CK45" s="28"/>
      <c r="CL45" s="29"/>
      <c r="CM45" s="28"/>
      <c r="CN45" s="28"/>
      <c r="CO45" s="29"/>
      <c r="CP45" s="170">
        <f t="shared" si="511"/>
        <v>0</v>
      </c>
      <c r="CQ45" s="147">
        <f t="shared" si="515"/>
        <v>0</v>
      </c>
      <c r="CR45" s="29"/>
      <c r="CS45" s="28"/>
      <c r="CT45" s="28"/>
      <c r="CU45" s="29"/>
      <c r="CV45" s="28"/>
      <c r="CW45" s="28"/>
      <c r="CX45" s="29"/>
      <c r="CY45" s="28"/>
      <c r="CZ45" s="28"/>
      <c r="DA45" s="29"/>
      <c r="DB45" s="28"/>
      <c r="DC45" s="28"/>
      <c r="DD45" s="29"/>
      <c r="DE45" s="28"/>
      <c r="DF45" s="28"/>
      <c r="DG45" s="29"/>
      <c r="DH45" s="28"/>
      <c r="DI45" s="28"/>
      <c r="DJ45" s="29"/>
      <c r="DK45" s="28"/>
      <c r="DL45" s="28"/>
      <c r="DM45" s="29"/>
      <c r="DN45" s="28">
        <f t="shared" si="46"/>
        <v>0</v>
      </c>
      <c r="DO45" s="28">
        <f t="shared" si="46"/>
        <v>0</v>
      </c>
      <c r="DP45" s="29"/>
      <c r="DQ45" s="28"/>
      <c r="DR45" s="28"/>
      <c r="DS45" s="29"/>
      <c r="DT45" s="28"/>
      <c r="DU45" s="28"/>
      <c r="DV45" s="29"/>
      <c r="DW45" s="28"/>
      <c r="DX45" s="28"/>
      <c r="DY45" s="29"/>
      <c r="DZ45" s="28"/>
      <c r="EA45" s="28"/>
      <c r="EB45" s="29"/>
      <c r="EC45" s="28">
        <f t="shared" si="513"/>
        <v>0</v>
      </c>
      <c r="ED45" s="28">
        <f t="shared" si="514"/>
        <v>0</v>
      </c>
      <c r="EE45" s="29"/>
    </row>
    <row r="46" spans="1:136" s="37" customFormat="1" x14ac:dyDescent="0.25">
      <c r="A46" s="27">
        <v>35</v>
      </c>
      <c r="B46" s="126" t="s">
        <v>69</v>
      </c>
      <c r="C46" s="173" t="s">
        <v>147</v>
      </c>
      <c r="D46" s="147">
        <f t="shared" ref="D46" si="517">SUM(D43:D45)</f>
        <v>0</v>
      </c>
      <c r="E46" s="28">
        <f t="shared" ref="E46" si="518">SUM(E43:E45)</f>
        <v>0</v>
      </c>
      <c r="F46" s="50"/>
      <c r="G46" s="28">
        <f t="shared" ref="G46" si="519">SUM(G43:G45)</f>
        <v>0</v>
      </c>
      <c r="H46" s="28">
        <f t="shared" ref="H46" si="520">SUM(H43:H45)</f>
        <v>0</v>
      </c>
      <c r="I46" s="50"/>
      <c r="J46" s="28">
        <f t="shared" ref="J46" si="521">SUM(J43:J45)</f>
        <v>0</v>
      </c>
      <c r="K46" s="28">
        <f t="shared" ref="K46" si="522">SUM(K43:K45)</f>
        <v>0</v>
      </c>
      <c r="L46" s="50"/>
      <c r="M46" s="28">
        <f t="shared" ref="M46:N46" si="523">SUM(M43:M45)</f>
        <v>0</v>
      </c>
      <c r="N46" s="28">
        <f t="shared" si="523"/>
        <v>0</v>
      </c>
      <c r="O46" s="50"/>
      <c r="P46" s="28">
        <f t="shared" ref="P46" si="524">SUM(P43:P45)</f>
        <v>0</v>
      </c>
      <c r="Q46" s="28">
        <f t="shared" ref="Q46" si="525">SUM(Q43:Q45)</f>
        <v>0</v>
      </c>
      <c r="R46" s="50"/>
      <c r="S46" s="28">
        <f t="shared" ref="S46:T46" si="526">SUM(S43:S45)</f>
        <v>0</v>
      </c>
      <c r="T46" s="28">
        <f t="shared" si="526"/>
        <v>0</v>
      </c>
      <c r="U46" s="50"/>
      <c r="V46" s="28">
        <f t="shared" ref="V46:W46" si="527">SUM(V43:V45)</f>
        <v>0</v>
      </c>
      <c r="W46" s="28">
        <f t="shared" si="527"/>
        <v>0</v>
      </c>
      <c r="X46" s="120"/>
      <c r="Y46" s="147">
        <f t="shared" ref="Y46" si="528">SUM(Y43:Y45)</f>
        <v>0</v>
      </c>
      <c r="Z46" s="28">
        <f t="shared" ref="Z46" si="529">SUM(Z43:Z45)</f>
        <v>0</v>
      </c>
      <c r="AA46" s="29"/>
      <c r="AB46" s="28">
        <f t="shared" si="516"/>
        <v>0</v>
      </c>
      <c r="AC46" s="28">
        <f t="shared" si="516"/>
        <v>0</v>
      </c>
      <c r="AD46" s="50"/>
      <c r="AE46" s="28">
        <f t="shared" ref="AE46" si="530">SUM(AE43:AE45)</f>
        <v>0</v>
      </c>
      <c r="AF46" s="28">
        <f t="shared" ref="AF46" si="531">SUM(AF43:AF45)</f>
        <v>0</v>
      </c>
      <c r="AG46" s="50"/>
      <c r="AH46" s="28">
        <f t="shared" ref="AH46" si="532">SUM(AH43:AH45)</f>
        <v>0</v>
      </c>
      <c r="AI46" s="28">
        <f t="shared" ref="AI46" si="533">SUM(AI43:AI45)</f>
        <v>0</v>
      </c>
      <c r="AJ46" s="50"/>
      <c r="AK46" s="28">
        <f t="shared" ref="AK46" si="534">SUM(AK43:AK45)</f>
        <v>0</v>
      </c>
      <c r="AL46" s="28">
        <f t="shared" ref="AL46" si="535">SUM(AL43:AL45)</f>
        <v>0</v>
      </c>
      <c r="AM46" s="50"/>
      <c r="AN46" s="28">
        <f t="shared" ref="AN46" si="536">SUM(AN43:AN45)</f>
        <v>0</v>
      </c>
      <c r="AO46" s="28">
        <f t="shared" ref="AO46" si="537">SUM(AO43:AO45)</f>
        <v>0</v>
      </c>
      <c r="AP46" s="50"/>
      <c r="AQ46" s="28"/>
      <c r="AR46" s="28"/>
      <c r="AS46" s="50"/>
      <c r="AT46" s="28"/>
      <c r="AU46" s="28"/>
      <c r="AV46" s="50"/>
      <c r="AW46" s="28">
        <f t="shared" ref="AW46" si="538">SUM(AW43:AW45)</f>
        <v>0</v>
      </c>
      <c r="AX46" s="28"/>
      <c r="AY46" s="50"/>
      <c r="AZ46" s="28">
        <f t="shared" ref="AZ46" si="539">SUM(AZ43:AZ45)</f>
        <v>0</v>
      </c>
      <c r="BA46" s="28"/>
      <c r="BB46" s="50"/>
      <c r="BC46" s="28"/>
      <c r="BD46" s="28"/>
      <c r="BE46" s="50"/>
      <c r="BF46" s="28"/>
      <c r="BG46" s="28"/>
      <c r="BH46" s="50"/>
      <c r="BI46" s="28">
        <f t="shared" si="27"/>
        <v>0</v>
      </c>
      <c r="BJ46" s="28">
        <f t="shared" si="4"/>
        <v>0</v>
      </c>
      <c r="BK46" s="50"/>
      <c r="BL46" s="170"/>
      <c r="BM46" s="28"/>
      <c r="BN46" s="120"/>
      <c r="BO46" s="147"/>
      <c r="BP46" s="28"/>
      <c r="BQ46" s="50"/>
      <c r="BR46" s="28">
        <v>0</v>
      </c>
      <c r="BS46" s="28">
        <f t="shared" ref="BS46" si="540">SUM(BS43:BS45)</f>
        <v>0</v>
      </c>
      <c r="BT46" s="50"/>
      <c r="BU46" s="28">
        <f t="shared" si="5"/>
        <v>0</v>
      </c>
      <c r="BV46" s="28">
        <f t="shared" si="5"/>
        <v>0</v>
      </c>
      <c r="BW46" s="50"/>
      <c r="BX46" s="28">
        <f t="shared" ref="BX46" si="541">SUM(BX43:BX45)</f>
        <v>0</v>
      </c>
      <c r="BY46" s="28">
        <f t="shared" ref="BY46" si="542">SUM(BY43:BY45)</f>
        <v>0</v>
      </c>
      <c r="BZ46" s="50"/>
      <c r="CA46" s="28">
        <f t="shared" ref="CA46" si="543">SUM(CA43:CA45)</f>
        <v>0</v>
      </c>
      <c r="CB46" s="28">
        <f t="shared" ref="CB46" si="544">SUM(CB43:CB45)</f>
        <v>0</v>
      </c>
      <c r="CC46" s="50"/>
      <c r="CD46" s="28">
        <f t="shared" ref="CD46" si="545">SUM(CD43:CD45)</f>
        <v>0</v>
      </c>
      <c r="CE46" s="28">
        <f t="shared" ref="CE46" si="546">SUM(CE43:CE45)</f>
        <v>0</v>
      </c>
      <c r="CF46" s="50"/>
      <c r="CG46" s="28">
        <f t="shared" ref="CG46" si="547">SUM(CG43:CG45)</f>
        <v>0</v>
      </c>
      <c r="CH46" s="28">
        <f t="shared" ref="CH46" si="548">SUM(CH43:CH45)</f>
        <v>0</v>
      </c>
      <c r="CI46" s="50"/>
      <c r="CJ46" s="28"/>
      <c r="CK46" s="28"/>
      <c r="CL46" s="50"/>
      <c r="CM46" s="28">
        <f t="shared" ref="CM46:CN46" si="549">SUM(CM43:CM45)</f>
        <v>0</v>
      </c>
      <c r="CN46" s="28">
        <f t="shared" si="549"/>
        <v>0</v>
      </c>
      <c r="CO46" s="50"/>
      <c r="CP46" s="170">
        <f t="shared" si="511"/>
        <v>0</v>
      </c>
      <c r="CQ46" s="147">
        <f t="shared" si="515"/>
        <v>0</v>
      </c>
      <c r="CR46" s="50"/>
      <c r="CS46" s="28">
        <f t="shared" ref="CS46" si="550">SUM(CS43:CS45)</f>
        <v>0</v>
      </c>
      <c r="CT46" s="28">
        <f t="shared" ref="CT46" si="551">SUM(CT43:CT45)</f>
        <v>0</v>
      </c>
      <c r="CU46" s="50"/>
      <c r="CV46" s="28">
        <f t="shared" ref="CV46:CW46" si="552">SUM(CV43:CV45)</f>
        <v>0</v>
      </c>
      <c r="CW46" s="28">
        <f t="shared" si="552"/>
        <v>0</v>
      </c>
      <c r="CX46" s="50"/>
      <c r="CY46" s="28">
        <f t="shared" ref="CY46:CZ46" si="553">SUM(CY43:CY45)</f>
        <v>0</v>
      </c>
      <c r="CZ46" s="28">
        <f t="shared" si="553"/>
        <v>0</v>
      </c>
      <c r="DA46" s="50"/>
      <c r="DB46" s="28">
        <f t="shared" ref="DB46" si="554">SUM(DB43:DB45)</f>
        <v>0</v>
      </c>
      <c r="DC46" s="28">
        <f t="shared" ref="DC46" si="555">SUM(DC43:DC45)</f>
        <v>0</v>
      </c>
      <c r="DD46" s="50"/>
      <c r="DE46" s="28">
        <f t="shared" ref="DE46" si="556">SUM(DE43:DE45)</f>
        <v>0</v>
      </c>
      <c r="DF46" s="28">
        <f t="shared" ref="DF46" si="557">SUM(DF43:DF45)</f>
        <v>0</v>
      </c>
      <c r="DG46" s="50"/>
      <c r="DH46" s="28">
        <f t="shared" ref="DH46:DI46" si="558">SUM(DH43:DH45)</f>
        <v>0</v>
      </c>
      <c r="DI46" s="28">
        <f t="shared" si="558"/>
        <v>0</v>
      </c>
      <c r="DJ46" s="50"/>
      <c r="DK46" s="28">
        <f t="shared" ref="DK46" si="559">SUM(DK43:DK45)</f>
        <v>0</v>
      </c>
      <c r="DL46" s="28">
        <f t="shared" ref="DL46" si="560">SUM(DL43:DL45)</f>
        <v>0</v>
      </c>
      <c r="DM46" s="50"/>
      <c r="DN46" s="28">
        <f t="shared" si="46"/>
        <v>0</v>
      </c>
      <c r="DO46" s="28">
        <f t="shared" si="46"/>
        <v>0</v>
      </c>
      <c r="DP46" s="50"/>
      <c r="DQ46" s="28">
        <f t="shared" ref="DQ46:DR46" si="561">SUM(DQ43:DQ45)</f>
        <v>0</v>
      </c>
      <c r="DR46" s="28">
        <f t="shared" si="561"/>
        <v>0</v>
      </c>
      <c r="DS46" s="50"/>
      <c r="DT46" s="28"/>
      <c r="DU46" s="28"/>
      <c r="DV46" s="50"/>
      <c r="DW46" s="28">
        <f t="shared" ref="DW46" si="562">SUM(DW43:DW45)</f>
        <v>0</v>
      </c>
      <c r="DX46" s="28"/>
      <c r="DY46" s="50"/>
      <c r="DZ46" s="28">
        <f t="shared" ref="DZ46" si="563">SUM(DZ43:DZ45)</f>
        <v>0</v>
      </c>
      <c r="EA46" s="28"/>
      <c r="EB46" s="50"/>
      <c r="EC46" s="28">
        <f t="shared" si="513"/>
        <v>0</v>
      </c>
      <c r="ED46" s="28">
        <f t="shared" si="514"/>
        <v>0</v>
      </c>
      <c r="EE46" s="29"/>
    </row>
    <row r="47" spans="1:136" s="109" customFormat="1" ht="16.5" thickBot="1" x14ac:dyDescent="0.3">
      <c r="A47" s="107">
        <v>36</v>
      </c>
      <c r="B47" s="128" t="s">
        <v>70</v>
      </c>
      <c r="C47" s="174" t="s">
        <v>26</v>
      </c>
      <c r="D47" s="148"/>
      <c r="E47" s="34"/>
      <c r="F47" s="108"/>
      <c r="G47" s="34"/>
      <c r="H47" s="34"/>
      <c r="I47" s="108"/>
      <c r="J47" s="34"/>
      <c r="K47" s="34"/>
      <c r="L47" s="108"/>
      <c r="M47" s="34"/>
      <c r="N47" s="34"/>
      <c r="O47" s="108"/>
      <c r="P47" s="34"/>
      <c r="Q47" s="34"/>
      <c r="R47" s="108"/>
      <c r="S47" s="34"/>
      <c r="T47" s="34"/>
      <c r="U47" s="108"/>
      <c r="V47" s="34"/>
      <c r="W47" s="34"/>
      <c r="X47" s="119"/>
      <c r="Y47" s="148"/>
      <c r="Z47" s="34"/>
      <c r="AA47" s="35"/>
      <c r="AB47" s="34">
        <f t="shared" si="516"/>
        <v>0</v>
      </c>
      <c r="AC47" s="34">
        <f t="shared" si="516"/>
        <v>0</v>
      </c>
      <c r="AD47" s="108"/>
      <c r="AE47" s="34"/>
      <c r="AF47" s="34"/>
      <c r="AG47" s="108"/>
      <c r="AH47" s="34"/>
      <c r="AI47" s="34"/>
      <c r="AJ47" s="108"/>
      <c r="AK47" s="34"/>
      <c r="AL47" s="34"/>
      <c r="AM47" s="108"/>
      <c r="AN47" s="34"/>
      <c r="AO47" s="34"/>
      <c r="AP47" s="108"/>
      <c r="AQ47" s="34"/>
      <c r="AR47" s="34"/>
      <c r="AS47" s="108"/>
      <c r="AT47" s="34"/>
      <c r="AU47" s="34"/>
      <c r="AV47" s="108"/>
      <c r="AW47" s="34"/>
      <c r="AX47" s="34"/>
      <c r="AY47" s="108"/>
      <c r="AZ47" s="34"/>
      <c r="BA47" s="34"/>
      <c r="BB47" s="108"/>
      <c r="BC47" s="34"/>
      <c r="BD47" s="34"/>
      <c r="BE47" s="108"/>
      <c r="BF47" s="34"/>
      <c r="BG47" s="34"/>
      <c r="BH47" s="108"/>
      <c r="BI47" s="34">
        <f t="shared" si="27"/>
        <v>0</v>
      </c>
      <c r="BJ47" s="34">
        <f t="shared" si="4"/>
        <v>0</v>
      </c>
      <c r="BK47" s="108"/>
      <c r="BL47" s="171"/>
      <c r="BM47" s="34"/>
      <c r="BN47" s="119"/>
      <c r="BO47" s="148"/>
      <c r="BP47" s="34"/>
      <c r="BQ47" s="108"/>
      <c r="BR47" s="34"/>
      <c r="BS47" s="34"/>
      <c r="BT47" s="108"/>
      <c r="BU47" s="34">
        <f t="shared" si="5"/>
        <v>0</v>
      </c>
      <c r="BV47" s="34">
        <f t="shared" si="5"/>
        <v>0</v>
      </c>
      <c r="BW47" s="108"/>
      <c r="BX47" s="34"/>
      <c r="BY47" s="34"/>
      <c r="BZ47" s="108"/>
      <c r="CA47" s="34"/>
      <c r="CB47" s="34"/>
      <c r="CC47" s="108"/>
      <c r="CD47" s="34"/>
      <c r="CE47" s="34"/>
      <c r="CF47" s="108"/>
      <c r="CG47" s="34"/>
      <c r="CH47" s="34"/>
      <c r="CI47" s="108"/>
      <c r="CJ47" s="34"/>
      <c r="CK47" s="34"/>
      <c r="CL47" s="108"/>
      <c r="CM47" s="34"/>
      <c r="CN47" s="34"/>
      <c r="CO47" s="108"/>
      <c r="CP47" s="171">
        <f t="shared" si="511"/>
        <v>0</v>
      </c>
      <c r="CQ47" s="148">
        <f t="shared" si="515"/>
        <v>0</v>
      </c>
      <c r="CR47" s="108"/>
      <c r="CS47" s="34"/>
      <c r="CT47" s="34"/>
      <c r="CU47" s="108"/>
      <c r="CV47" s="34"/>
      <c r="CW47" s="34"/>
      <c r="CX47" s="108"/>
      <c r="CY47" s="34"/>
      <c r="CZ47" s="34"/>
      <c r="DA47" s="108"/>
      <c r="DB47" s="34"/>
      <c r="DC47" s="34"/>
      <c r="DD47" s="108"/>
      <c r="DE47" s="34"/>
      <c r="DF47" s="34"/>
      <c r="DG47" s="108"/>
      <c r="DH47" s="34"/>
      <c r="DI47" s="34"/>
      <c r="DJ47" s="108"/>
      <c r="DK47" s="34"/>
      <c r="DL47" s="34"/>
      <c r="DM47" s="108"/>
      <c r="DN47" s="34">
        <f t="shared" si="46"/>
        <v>0</v>
      </c>
      <c r="DO47" s="34">
        <f t="shared" si="46"/>
        <v>0</v>
      </c>
      <c r="DP47" s="108"/>
      <c r="DQ47" s="34"/>
      <c r="DR47" s="34"/>
      <c r="DS47" s="108"/>
      <c r="DT47" s="34"/>
      <c r="DU47" s="34"/>
      <c r="DV47" s="108"/>
      <c r="DW47" s="34"/>
      <c r="DX47" s="34"/>
      <c r="DY47" s="108"/>
      <c r="DZ47" s="34"/>
      <c r="EA47" s="34"/>
      <c r="EB47" s="108"/>
      <c r="EC47" s="34">
        <f t="shared" si="513"/>
        <v>0</v>
      </c>
      <c r="ED47" s="34">
        <f t="shared" si="514"/>
        <v>0</v>
      </c>
      <c r="EE47" s="35"/>
    </row>
    <row r="48" spans="1:136" s="54" customFormat="1" ht="16.5" thickBot="1" x14ac:dyDescent="0.3">
      <c r="A48" s="213">
        <v>37</v>
      </c>
      <c r="B48" s="130" t="s">
        <v>71</v>
      </c>
      <c r="C48" s="175" t="s">
        <v>148</v>
      </c>
      <c r="D48" s="145">
        <f t="shared" ref="D48" si="564">SUM(D42,D46,D47)</f>
        <v>0</v>
      </c>
      <c r="E48" s="18">
        <f t="shared" ref="E48" si="565">SUM(E42,E46,E47)</f>
        <v>0</v>
      </c>
      <c r="F48" s="53"/>
      <c r="G48" s="18">
        <f t="shared" ref="G48" si="566">SUM(G42,G46,G47)</f>
        <v>0</v>
      </c>
      <c r="H48" s="18">
        <f t="shared" ref="H48" si="567">SUM(H42,H46,H47)</f>
        <v>0</v>
      </c>
      <c r="I48" s="53"/>
      <c r="J48" s="18">
        <f t="shared" ref="J48" si="568">SUM(J42,J46,J47)</f>
        <v>0</v>
      </c>
      <c r="K48" s="18">
        <f t="shared" ref="K48" si="569">SUM(K42,K46,K47)</f>
        <v>0</v>
      </c>
      <c r="L48" s="53"/>
      <c r="M48" s="18">
        <f t="shared" ref="M48:N48" si="570">SUM(M42,M46,M47)</f>
        <v>0</v>
      </c>
      <c r="N48" s="18">
        <f t="shared" si="570"/>
        <v>0</v>
      </c>
      <c r="O48" s="53"/>
      <c r="P48" s="18">
        <f t="shared" ref="P48" si="571">SUM(P42,P46,P47)</f>
        <v>0</v>
      </c>
      <c r="Q48" s="18">
        <f t="shared" ref="Q48" si="572">SUM(Q42,Q46,Q47)</f>
        <v>0</v>
      </c>
      <c r="R48" s="53"/>
      <c r="S48" s="18">
        <f t="shared" ref="S48:T48" si="573">SUM(S42,S46,S47)</f>
        <v>0</v>
      </c>
      <c r="T48" s="18">
        <f t="shared" si="573"/>
        <v>0</v>
      </c>
      <c r="U48" s="53"/>
      <c r="V48" s="18">
        <f t="shared" ref="V48:W48" si="574">SUM(V42,V46,V47)</f>
        <v>0</v>
      </c>
      <c r="W48" s="18">
        <f t="shared" si="574"/>
        <v>0</v>
      </c>
      <c r="X48" s="86"/>
      <c r="Y48" s="145">
        <f t="shared" ref="Y48" si="575">SUM(Y42,Y46,Y47)</f>
        <v>0</v>
      </c>
      <c r="Z48" s="18">
        <f t="shared" ref="Z48" si="576">SUM(Z42,Z46,Z47)</f>
        <v>0</v>
      </c>
      <c r="AA48" s="19"/>
      <c r="AB48" s="20">
        <f>SUM(AB42:AB47)</f>
        <v>0</v>
      </c>
      <c r="AC48" s="20">
        <f>SUM(AC42:AC47)</f>
        <v>0</v>
      </c>
      <c r="AD48" s="53"/>
      <c r="AE48" s="18">
        <f t="shared" ref="AE48" si="577">SUM(AE42,AE46,AE47)</f>
        <v>0</v>
      </c>
      <c r="AF48" s="18">
        <f t="shared" ref="AF48" si="578">SUM(AF42,AF46,AF47)</f>
        <v>0</v>
      </c>
      <c r="AG48" s="53"/>
      <c r="AH48" s="18">
        <f t="shared" ref="AH48" si="579">SUM(AH42,AH46,AH47)</f>
        <v>0</v>
      </c>
      <c r="AI48" s="18">
        <f t="shared" ref="AI48" si="580">SUM(AI42,AI46,AI47)</f>
        <v>0</v>
      </c>
      <c r="AJ48" s="53"/>
      <c r="AK48" s="18">
        <f t="shared" ref="AK48" si="581">SUM(AK42,AK46,AK47)</f>
        <v>0</v>
      </c>
      <c r="AL48" s="18">
        <f t="shared" ref="AL48" si="582">SUM(AL42,AL46,AL47)</f>
        <v>0</v>
      </c>
      <c r="AM48" s="53"/>
      <c r="AN48" s="18">
        <f t="shared" ref="AN48" si="583">SUM(AN42,AN46,AN47)</f>
        <v>0</v>
      </c>
      <c r="AO48" s="18">
        <f t="shared" ref="AO48" si="584">SUM(AO42,AO46,AO47)</f>
        <v>0</v>
      </c>
      <c r="AP48" s="53"/>
      <c r="AQ48" s="18">
        <f t="shared" ref="AQ48:AR48" si="585">SUM(AQ42,AQ46,AQ47)</f>
        <v>0</v>
      </c>
      <c r="AR48" s="18">
        <f t="shared" si="585"/>
        <v>0</v>
      </c>
      <c r="AS48" s="53"/>
      <c r="AT48" s="18">
        <f t="shared" ref="AT48" si="586">SUM(AT42,AT46,AT47)</f>
        <v>0</v>
      </c>
      <c r="AU48" s="18">
        <f t="shared" ref="AU48" si="587">SUM(AU42,AU46,AU47)</f>
        <v>0</v>
      </c>
      <c r="AV48" s="53"/>
      <c r="AW48" s="18">
        <f t="shared" ref="AW48" si="588">SUM(AW42,AW46,AW47)</f>
        <v>0</v>
      </c>
      <c r="AX48" s="18">
        <f t="shared" ref="AX48" si="589">SUM(AX42,AX46,AX47)</f>
        <v>0</v>
      </c>
      <c r="AY48" s="53"/>
      <c r="AZ48" s="18">
        <f t="shared" ref="AZ48" si="590">SUM(AZ42,AZ46,AZ47)</f>
        <v>0</v>
      </c>
      <c r="BA48" s="18">
        <f t="shared" ref="BA48" si="591">SUM(BA42,BA46,BA47)</f>
        <v>0</v>
      </c>
      <c r="BB48" s="53"/>
      <c r="BC48" s="18">
        <f t="shared" ref="BC48" si="592">SUM(BC42,BC46,BC47)</f>
        <v>0</v>
      </c>
      <c r="BD48" s="18">
        <f t="shared" ref="BD48" si="593">SUM(BD42,BD46,BD47)</f>
        <v>0</v>
      </c>
      <c r="BE48" s="53"/>
      <c r="BF48" s="18">
        <f t="shared" ref="BF48:BG48" si="594">SUM(BF42,BF46,BF47)</f>
        <v>0</v>
      </c>
      <c r="BG48" s="18">
        <f t="shared" si="594"/>
        <v>0</v>
      </c>
      <c r="BH48" s="53"/>
      <c r="BI48" s="18">
        <f t="shared" si="27"/>
        <v>0</v>
      </c>
      <c r="BJ48" s="18">
        <f t="shared" si="4"/>
        <v>0</v>
      </c>
      <c r="BK48" s="53"/>
      <c r="BL48" s="18">
        <f t="shared" ref="BL48:BM48" si="595">SUM(BL42,BL46,BL47)</f>
        <v>0</v>
      </c>
      <c r="BM48" s="18">
        <f t="shared" si="595"/>
        <v>0</v>
      </c>
      <c r="BN48" s="86"/>
      <c r="BO48" s="145">
        <f t="shared" ref="BO48" si="596">SUM(BO42,BO46,BO47)</f>
        <v>0</v>
      </c>
      <c r="BP48" s="18">
        <f t="shared" ref="BP48" si="597">SUM(BP42,BP46,BP47)</f>
        <v>0</v>
      </c>
      <c r="BQ48" s="53"/>
      <c r="BR48" s="18">
        <f t="shared" ref="BR48" si="598">SUM(BR42,BR46,BR47)</f>
        <v>0</v>
      </c>
      <c r="BS48" s="18">
        <f t="shared" ref="BS48" si="599">SUM(BS42,BS46,BS47)</f>
        <v>0</v>
      </c>
      <c r="BT48" s="53"/>
      <c r="BU48" s="18">
        <f t="shared" si="5"/>
        <v>0</v>
      </c>
      <c r="BV48" s="18">
        <f t="shared" si="5"/>
        <v>0</v>
      </c>
      <c r="BW48" s="53"/>
      <c r="BX48" s="18">
        <f t="shared" ref="BX48" si="600">SUM(BX42,BX46,BX47)</f>
        <v>0</v>
      </c>
      <c r="BY48" s="18">
        <f t="shared" ref="BY48" si="601">SUM(BY42,BY46,BY47)</f>
        <v>0</v>
      </c>
      <c r="BZ48" s="53"/>
      <c r="CA48" s="18">
        <f t="shared" ref="CA48" si="602">SUM(CA42,CA46,CA47)</f>
        <v>0</v>
      </c>
      <c r="CB48" s="18">
        <f t="shared" ref="CB48" si="603">SUM(CB42,CB46,CB47)</f>
        <v>0</v>
      </c>
      <c r="CC48" s="53"/>
      <c r="CD48" s="18">
        <f t="shared" ref="CD48" si="604">SUM(CD42,CD46,CD47)</f>
        <v>0</v>
      </c>
      <c r="CE48" s="18">
        <f t="shared" ref="CE48" si="605">SUM(CE42,CE46,CE47)</f>
        <v>0</v>
      </c>
      <c r="CF48" s="53"/>
      <c r="CG48" s="18">
        <f t="shared" ref="CG48" si="606">SUM(CG42,CG46,CG47)</f>
        <v>0</v>
      </c>
      <c r="CH48" s="18">
        <f t="shared" ref="CH48" si="607">SUM(CH42,CH46,CH47)</f>
        <v>0</v>
      </c>
      <c r="CI48" s="53"/>
      <c r="CJ48" s="18">
        <f t="shared" ref="CJ48:CK48" si="608">SUM(CJ42,CJ46,CJ47)</f>
        <v>0</v>
      </c>
      <c r="CK48" s="18">
        <f t="shared" si="608"/>
        <v>0</v>
      </c>
      <c r="CL48" s="53"/>
      <c r="CM48" s="18">
        <f t="shared" ref="CM48:CN48" si="609">SUM(CM42,CM46,CM47)</f>
        <v>0</v>
      </c>
      <c r="CN48" s="18">
        <f t="shared" si="609"/>
        <v>0</v>
      </c>
      <c r="CO48" s="53"/>
      <c r="CP48" s="17">
        <f>SUM(CP42:CP47)</f>
        <v>0</v>
      </c>
      <c r="CQ48" s="145">
        <f>SUM(CQ42:CQ47)</f>
        <v>0</v>
      </c>
      <c r="CR48" s="53"/>
      <c r="CS48" s="18">
        <f t="shared" ref="CS48" si="610">SUM(CS42,CS46,CS47)</f>
        <v>0</v>
      </c>
      <c r="CT48" s="18">
        <f t="shared" ref="CT48" si="611">SUM(CT42,CT46,CT47)</f>
        <v>0</v>
      </c>
      <c r="CU48" s="53"/>
      <c r="CV48" s="18">
        <f t="shared" ref="CV48:CW48" si="612">SUM(CV42,CV46,CV47)</f>
        <v>0</v>
      </c>
      <c r="CW48" s="18">
        <f t="shared" si="612"/>
        <v>0</v>
      </c>
      <c r="CX48" s="53"/>
      <c r="CY48" s="18">
        <f t="shared" ref="CY48:CZ48" si="613">SUM(CY42,CY46,CY47)</f>
        <v>0</v>
      </c>
      <c r="CZ48" s="18">
        <f t="shared" si="613"/>
        <v>0</v>
      </c>
      <c r="DA48" s="53"/>
      <c r="DB48" s="18">
        <f t="shared" ref="DB48" si="614">SUM(DB42,DB46,DB47)</f>
        <v>0</v>
      </c>
      <c r="DC48" s="18">
        <f t="shared" ref="DC48" si="615">SUM(DC42,DC46,DC47)</f>
        <v>0</v>
      </c>
      <c r="DD48" s="53"/>
      <c r="DE48" s="18">
        <f t="shared" ref="DE48" si="616">SUM(DE42,DE46,DE47)</f>
        <v>0</v>
      </c>
      <c r="DF48" s="18">
        <f t="shared" ref="DF48" si="617">SUM(DF42,DF46,DF47)</f>
        <v>0</v>
      </c>
      <c r="DG48" s="53"/>
      <c r="DH48" s="18">
        <f t="shared" ref="DH48:DI48" si="618">SUM(DH42,DH46,DH47)</f>
        <v>0</v>
      </c>
      <c r="DI48" s="18">
        <f t="shared" si="618"/>
        <v>0</v>
      </c>
      <c r="DJ48" s="53"/>
      <c r="DK48" s="18">
        <f t="shared" ref="DK48" si="619">SUM(DK42,DK46,DK47)</f>
        <v>0</v>
      </c>
      <c r="DL48" s="18">
        <f t="shared" ref="DL48" si="620">SUM(DL42,DL46,DL47)</f>
        <v>0</v>
      </c>
      <c r="DM48" s="53"/>
      <c r="DN48" s="18">
        <f t="shared" si="46"/>
        <v>0</v>
      </c>
      <c r="DO48" s="18">
        <f t="shared" si="46"/>
        <v>0</v>
      </c>
      <c r="DP48" s="53"/>
      <c r="DQ48" s="18">
        <f t="shared" ref="DQ48:DR48" si="621">SUM(DQ42,DQ46,DQ47)</f>
        <v>0</v>
      </c>
      <c r="DR48" s="18">
        <f t="shared" si="621"/>
        <v>0</v>
      </c>
      <c r="DS48" s="53"/>
      <c r="DT48" s="18">
        <f>SUM(DT42,DT46,DT47)</f>
        <v>0</v>
      </c>
      <c r="DU48" s="18">
        <f>SUM(DU42,DU46,DU47)</f>
        <v>0</v>
      </c>
      <c r="DV48" s="53"/>
      <c r="DW48" s="18">
        <f t="shared" ref="DW48" si="622">SUM(DW42,DW46,DW47)</f>
        <v>0</v>
      </c>
      <c r="DX48" s="18">
        <f t="shared" ref="DX48" si="623">SUM(DX42,DX46,DX47)</f>
        <v>0</v>
      </c>
      <c r="DY48" s="53"/>
      <c r="DZ48" s="18">
        <f t="shared" ref="DZ48:EA48" si="624">SUM(DZ42,DZ46,DZ47)</f>
        <v>0</v>
      </c>
      <c r="EA48" s="18">
        <f t="shared" si="624"/>
        <v>0</v>
      </c>
      <c r="EB48" s="53"/>
      <c r="EC48" s="18">
        <f t="shared" si="513"/>
        <v>0</v>
      </c>
      <c r="ED48" s="18">
        <f t="shared" si="514"/>
        <v>0</v>
      </c>
      <c r="EE48" s="53"/>
    </row>
    <row r="49" spans="1:135" s="106" customFormat="1" x14ac:dyDescent="0.25">
      <c r="A49" s="56">
        <v>38</v>
      </c>
      <c r="B49" s="125" t="s">
        <v>72</v>
      </c>
      <c r="C49" s="176" t="s">
        <v>180</v>
      </c>
      <c r="D49" s="146"/>
      <c r="E49" s="25"/>
      <c r="F49" s="57"/>
      <c r="G49" s="25"/>
      <c r="H49" s="25"/>
      <c r="I49" s="57"/>
      <c r="J49" s="25"/>
      <c r="K49" s="25"/>
      <c r="L49" s="57"/>
      <c r="M49" s="25">
        <f>G49+J49</f>
        <v>0</v>
      </c>
      <c r="N49" s="25">
        <f>H49+K49</f>
        <v>0</v>
      </c>
      <c r="O49" s="118"/>
      <c r="P49" s="25"/>
      <c r="Q49" s="25"/>
      <c r="R49" s="57"/>
      <c r="S49" s="25"/>
      <c r="T49" s="25"/>
      <c r="U49" s="57"/>
      <c r="V49" s="25"/>
      <c r="W49" s="25"/>
      <c r="X49" s="118"/>
      <c r="Y49" s="146"/>
      <c r="Z49" s="25"/>
      <c r="AA49" s="26"/>
      <c r="AB49" s="25">
        <f t="shared" ref="AB49:AC57" si="625">S49+V49+Y49</f>
        <v>0</v>
      </c>
      <c r="AC49" s="25">
        <f t="shared" si="625"/>
        <v>0</v>
      </c>
      <c r="AD49" s="57"/>
      <c r="AE49" s="25"/>
      <c r="AF49" s="25"/>
      <c r="AG49" s="57"/>
      <c r="AH49" s="25"/>
      <c r="AI49" s="25"/>
      <c r="AJ49" s="57"/>
      <c r="AK49" s="25"/>
      <c r="AL49" s="25"/>
      <c r="AM49" s="57"/>
      <c r="AN49" s="25"/>
      <c r="AO49" s="25"/>
      <c r="AP49" s="57"/>
      <c r="AQ49" s="25">
        <f>AE49+AH49+AK49+AN49</f>
        <v>0</v>
      </c>
      <c r="AR49" s="25">
        <f>AF49+AI49+AL49+AO49</f>
        <v>0</v>
      </c>
      <c r="AS49" s="57"/>
      <c r="AT49" s="25"/>
      <c r="AU49" s="25"/>
      <c r="AV49" s="57"/>
      <c r="AW49" s="25"/>
      <c r="AX49" s="25"/>
      <c r="AY49" s="57"/>
      <c r="AZ49" s="25"/>
      <c r="BA49" s="25"/>
      <c r="BB49" s="57"/>
      <c r="BC49" s="25"/>
      <c r="BD49" s="25"/>
      <c r="BE49" s="57"/>
      <c r="BF49" s="25"/>
      <c r="BG49" s="25"/>
      <c r="BH49" s="57"/>
      <c r="BI49" s="25">
        <f t="shared" si="27"/>
        <v>0</v>
      </c>
      <c r="BJ49" s="25">
        <f t="shared" si="4"/>
        <v>0</v>
      </c>
      <c r="BK49" s="57"/>
      <c r="BL49" s="169"/>
      <c r="BM49" s="25"/>
      <c r="BN49" s="118"/>
      <c r="BO49" s="146"/>
      <c r="BP49" s="25"/>
      <c r="BQ49" s="57"/>
      <c r="BR49" s="25"/>
      <c r="BS49" s="25"/>
      <c r="BT49" s="57"/>
      <c r="BU49" s="25">
        <f t="shared" si="5"/>
        <v>0</v>
      </c>
      <c r="BV49" s="25">
        <f t="shared" si="5"/>
        <v>0</v>
      </c>
      <c r="BW49" s="57"/>
      <c r="BX49" s="25"/>
      <c r="BY49" s="25"/>
      <c r="BZ49" s="57"/>
      <c r="CA49" s="25"/>
      <c r="CB49" s="25"/>
      <c r="CC49" s="57"/>
      <c r="CD49" s="25"/>
      <c r="CE49" s="25"/>
      <c r="CF49" s="57"/>
      <c r="CG49" s="25"/>
      <c r="CH49" s="25"/>
      <c r="CI49" s="57"/>
      <c r="CJ49" s="25"/>
      <c r="CK49" s="25"/>
      <c r="CL49" s="57"/>
      <c r="CM49" s="25"/>
      <c r="CN49" s="25"/>
      <c r="CO49" s="57"/>
      <c r="CP49" s="169">
        <f>D49+M49+P49+AB49+AQ49+BI49+BU49+CJ49+CM49</f>
        <v>0</v>
      </c>
      <c r="CQ49" s="146">
        <f>E49+N49+Q49+AC49+AR49+BJ49+BV49+CK49+CN49</f>
        <v>0</v>
      </c>
      <c r="CR49" s="57"/>
      <c r="CS49" s="25"/>
      <c r="CT49" s="25"/>
      <c r="CU49" s="57"/>
      <c r="CV49" s="25"/>
      <c r="CW49" s="25"/>
      <c r="CX49" s="57"/>
      <c r="CY49" s="25"/>
      <c r="CZ49" s="25"/>
      <c r="DA49" s="57"/>
      <c r="DB49" s="25"/>
      <c r="DC49" s="25"/>
      <c r="DD49" s="57"/>
      <c r="DE49" s="25"/>
      <c r="DF49" s="25"/>
      <c r="DG49" s="57"/>
      <c r="DH49" s="25"/>
      <c r="DI49" s="25"/>
      <c r="DJ49" s="57"/>
      <c r="DK49" s="25"/>
      <c r="DL49" s="25"/>
      <c r="DM49" s="57"/>
      <c r="DN49" s="25">
        <f t="shared" si="46"/>
        <v>0</v>
      </c>
      <c r="DO49" s="25">
        <f t="shared" si="46"/>
        <v>0</v>
      </c>
      <c r="DP49" s="57"/>
      <c r="DQ49" s="25"/>
      <c r="DR49" s="25"/>
      <c r="DS49" s="57"/>
      <c r="DT49" s="25"/>
      <c r="DU49" s="25"/>
      <c r="DV49" s="57"/>
      <c r="DW49" s="25"/>
      <c r="DX49" s="25"/>
      <c r="DY49" s="57"/>
      <c r="DZ49" s="25"/>
      <c r="EA49" s="25"/>
      <c r="EB49" s="57"/>
      <c r="EC49" s="25">
        <f t="shared" si="513"/>
        <v>0</v>
      </c>
      <c r="ED49" s="25">
        <f t="shared" si="514"/>
        <v>0</v>
      </c>
      <c r="EE49" s="26"/>
    </row>
    <row r="50" spans="1:135" s="37" customFormat="1" x14ac:dyDescent="0.25">
      <c r="A50" s="27">
        <v>39</v>
      </c>
      <c r="B50" s="126" t="s">
        <v>73</v>
      </c>
      <c r="C50" s="173" t="s">
        <v>27</v>
      </c>
      <c r="D50" s="147"/>
      <c r="E50" s="28"/>
      <c r="F50" s="50"/>
      <c r="G50" s="28">
        <v>1366</v>
      </c>
      <c r="H50" s="28"/>
      <c r="I50" s="50">
        <f t="shared" si="10"/>
        <v>0</v>
      </c>
      <c r="J50" s="28">
        <v>6070</v>
      </c>
      <c r="K50" s="28"/>
      <c r="L50" s="50">
        <f t="shared" ref="L50:L51" si="626">K50/J50</f>
        <v>0</v>
      </c>
      <c r="M50" s="28">
        <f t="shared" ref="M50:N57" si="627">G50+J50</f>
        <v>7436</v>
      </c>
      <c r="N50" s="28">
        <f>H50+K50</f>
        <v>0</v>
      </c>
      <c r="O50" s="120">
        <f t="shared" si="13"/>
        <v>0</v>
      </c>
      <c r="P50" s="28">
        <v>1300</v>
      </c>
      <c r="Q50" s="28">
        <v>1300</v>
      </c>
      <c r="R50" s="50">
        <f t="shared" si="14"/>
        <v>1</v>
      </c>
      <c r="S50" s="28">
        <v>2472</v>
      </c>
      <c r="T50" s="28">
        <v>2472</v>
      </c>
      <c r="U50" s="50">
        <f>T50/S50</f>
        <v>1</v>
      </c>
      <c r="V50" s="28">
        <v>0</v>
      </c>
      <c r="W50" s="28">
        <v>0</v>
      </c>
      <c r="X50" s="120"/>
      <c r="Y50" s="147"/>
      <c r="Z50" s="28"/>
      <c r="AA50" s="29"/>
      <c r="AB50" s="28">
        <f t="shared" si="625"/>
        <v>2472</v>
      </c>
      <c r="AC50" s="28">
        <f t="shared" si="625"/>
        <v>2472</v>
      </c>
      <c r="AD50" s="50">
        <f>AC50/AB50</f>
        <v>1</v>
      </c>
      <c r="AE50" s="28"/>
      <c r="AF50" s="28"/>
      <c r="AG50" s="50"/>
      <c r="AH50" s="28">
        <v>3862</v>
      </c>
      <c r="AI50" s="28">
        <v>3862</v>
      </c>
      <c r="AJ50" s="50">
        <f t="shared" si="19"/>
        <v>1</v>
      </c>
      <c r="AK50" s="28"/>
      <c r="AL50" s="28"/>
      <c r="AM50" s="50"/>
      <c r="AN50" s="28"/>
      <c r="AO50" s="28"/>
      <c r="AP50" s="50"/>
      <c r="AQ50" s="28">
        <f t="shared" ref="AQ50:AR57" si="628">AE50+AH50+AK50+AN50</f>
        <v>3862</v>
      </c>
      <c r="AR50" s="28">
        <f t="shared" si="628"/>
        <v>3862</v>
      </c>
      <c r="AS50" s="50">
        <f t="shared" si="22"/>
        <v>1</v>
      </c>
      <c r="AT50" s="28"/>
      <c r="AU50" s="28"/>
      <c r="AV50" s="50"/>
      <c r="AW50" s="28"/>
      <c r="AX50" s="28"/>
      <c r="AY50" s="50"/>
      <c r="AZ50" s="28">
        <v>3888</v>
      </c>
      <c r="BA50" s="28">
        <v>3888</v>
      </c>
      <c r="BB50" s="50">
        <f t="shared" si="25"/>
        <v>1</v>
      </c>
      <c r="BC50" s="28"/>
      <c r="BD50" s="28"/>
      <c r="BE50" s="50"/>
      <c r="BF50" s="28"/>
      <c r="BG50" s="28"/>
      <c r="BH50" s="50"/>
      <c r="BI50" s="28">
        <f t="shared" si="27"/>
        <v>3888</v>
      </c>
      <c r="BJ50" s="28">
        <f t="shared" si="4"/>
        <v>3888</v>
      </c>
      <c r="BK50" s="50">
        <f t="shared" si="28"/>
        <v>1</v>
      </c>
      <c r="BL50" s="170"/>
      <c r="BM50" s="28">
        <v>6070</v>
      </c>
      <c r="BN50" s="120"/>
      <c r="BO50" s="147"/>
      <c r="BP50" s="28"/>
      <c r="BQ50" s="50"/>
      <c r="BR50" s="28"/>
      <c r="BS50" s="28"/>
      <c r="BT50" s="50"/>
      <c r="BU50" s="28">
        <f t="shared" si="5"/>
        <v>0</v>
      </c>
      <c r="BV50" s="28">
        <f t="shared" si="5"/>
        <v>0</v>
      </c>
      <c r="BW50" s="50"/>
      <c r="BX50" s="28"/>
      <c r="BY50" s="28"/>
      <c r="BZ50" s="50"/>
      <c r="CA50" s="28"/>
      <c r="CB50" s="28"/>
      <c r="CC50" s="50"/>
      <c r="CD50" s="28"/>
      <c r="CE50" s="28"/>
      <c r="CF50" s="50"/>
      <c r="CG50" s="28">
        <v>2727</v>
      </c>
      <c r="CH50" s="28">
        <v>2727</v>
      </c>
      <c r="CI50" s="50">
        <f>+CH50/CG50</f>
        <v>1</v>
      </c>
      <c r="CJ50" s="28">
        <v>2727</v>
      </c>
      <c r="CK50" s="28">
        <f>BY50+CB50+CE50+CH50</f>
        <v>2727</v>
      </c>
      <c r="CL50" s="50"/>
      <c r="CM50" s="28"/>
      <c r="CN50" s="28"/>
      <c r="CO50" s="50"/>
      <c r="CP50" s="170">
        <f t="shared" ref="CP50:CP57" si="629">D50+M50+P50+AB50+AQ50+BI50+BU50+CJ50+CM50</f>
        <v>21685</v>
      </c>
      <c r="CQ50" s="147">
        <f>E50+N50+Q50+AC50+AR50+BJ50+BV50+CK50+CN50+BM50</f>
        <v>20319</v>
      </c>
      <c r="CR50" s="50">
        <f t="shared" si="41"/>
        <v>0.93700714779801708</v>
      </c>
      <c r="CS50" s="28">
        <v>545</v>
      </c>
      <c r="CT50" s="28">
        <v>545</v>
      </c>
      <c r="CU50" s="50">
        <f t="shared" si="51"/>
        <v>1</v>
      </c>
      <c r="CV50" s="28"/>
      <c r="CW50" s="28"/>
      <c r="CX50" s="50"/>
      <c r="CY50" s="28"/>
      <c r="CZ50" s="28"/>
      <c r="DA50" s="50"/>
      <c r="DB50" s="28">
        <v>500</v>
      </c>
      <c r="DC50" s="28">
        <v>500</v>
      </c>
      <c r="DD50" s="50">
        <f t="shared" ref="DD50" si="630">DC50/DB50</f>
        <v>1</v>
      </c>
      <c r="DE50" s="28"/>
      <c r="DF50" s="28"/>
      <c r="DG50" s="50"/>
      <c r="DH50" s="28"/>
      <c r="DI50" s="28"/>
      <c r="DJ50" s="50"/>
      <c r="DK50" s="28"/>
      <c r="DL50" s="28"/>
      <c r="DM50" s="50"/>
      <c r="DN50" s="28">
        <f>CS50+CV50+CY50+DB50+DE50+DH50+DK50</f>
        <v>1045</v>
      </c>
      <c r="DO50" s="28">
        <f t="shared" si="46"/>
        <v>1045</v>
      </c>
      <c r="DP50" s="50">
        <f t="shared" si="47"/>
        <v>1</v>
      </c>
      <c r="DQ50" s="28"/>
      <c r="DR50" s="28"/>
      <c r="DS50" s="50"/>
      <c r="DT50" s="28"/>
      <c r="DU50" s="28"/>
      <c r="DV50" s="50"/>
      <c r="DW50" s="28"/>
      <c r="DX50" s="28"/>
      <c r="DY50" s="29"/>
      <c r="DZ50" s="28"/>
      <c r="EA50" s="28"/>
      <c r="EB50" s="29"/>
      <c r="EC50" s="28">
        <f t="shared" si="513"/>
        <v>22730</v>
      </c>
      <c r="ED50" s="28">
        <f t="shared" si="514"/>
        <v>21364</v>
      </c>
      <c r="EE50" s="29">
        <f t="shared" ref="EE50:EE54" si="631">ED50/EC50</f>
        <v>0.93990321161460622</v>
      </c>
    </row>
    <row r="51" spans="1:135" s="37" customFormat="1" x14ac:dyDescent="0.25">
      <c r="A51" s="27">
        <v>40</v>
      </c>
      <c r="B51" s="126" t="s">
        <v>74</v>
      </c>
      <c r="C51" s="173" t="s">
        <v>28</v>
      </c>
      <c r="D51" s="147"/>
      <c r="E51" s="28"/>
      <c r="F51" s="50"/>
      <c r="G51" s="28"/>
      <c r="H51" s="28"/>
      <c r="I51" s="50"/>
      <c r="J51" s="28">
        <v>130014</v>
      </c>
      <c r="K51" s="28"/>
      <c r="L51" s="50">
        <f t="shared" si="626"/>
        <v>0</v>
      </c>
      <c r="M51" s="28">
        <f>G51+J51</f>
        <v>130014</v>
      </c>
      <c r="N51" s="28">
        <f t="shared" si="627"/>
        <v>0</v>
      </c>
      <c r="O51" s="120">
        <f t="shared" si="13"/>
        <v>0</v>
      </c>
      <c r="P51" s="28"/>
      <c r="Q51" s="28"/>
      <c r="R51" s="50"/>
      <c r="S51" s="28"/>
      <c r="T51" s="28"/>
      <c r="U51" s="50"/>
      <c r="V51" s="28"/>
      <c r="W51" s="28"/>
      <c r="X51" s="120"/>
      <c r="Y51" s="147"/>
      <c r="Z51" s="28"/>
      <c r="AA51" s="29"/>
      <c r="AB51" s="28">
        <f t="shared" si="625"/>
        <v>0</v>
      </c>
      <c r="AC51" s="28">
        <f t="shared" si="625"/>
        <v>0</v>
      </c>
      <c r="AD51" s="50"/>
      <c r="AE51" s="28"/>
      <c r="AF51" s="28"/>
      <c r="AG51" s="50"/>
      <c r="AH51" s="28"/>
      <c r="AI51" s="28"/>
      <c r="AJ51" s="50"/>
      <c r="AK51" s="28"/>
      <c r="AL51" s="28"/>
      <c r="AM51" s="50"/>
      <c r="AN51" s="28"/>
      <c r="AO51" s="28"/>
      <c r="AP51" s="50"/>
      <c r="AQ51" s="28">
        <f t="shared" si="628"/>
        <v>0</v>
      </c>
      <c r="AR51" s="28">
        <f t="shared" si="628"/>
        <v>0</v>
      </c>
      <c r="AS51" s="50"/>
      <c r="AT51" s="28"/>
      <c r="AU51" s="28"/>
      <c r="AV51" s="50"/>
      <c r="AW51" s="28"/>
      <c r="AX51" s="28"/>
      <c r="AY51" s="50"/>
      <c r="AZ51" s="28"/>
      <c r="BA51" s="28"/>
      <c r="BB51" s="50"/>
      <c r="BC51" s="28"/>
      <c r="BD51" s="28"/>
      <c r="BE51" s="50"/>
      <c r="BF51" s="28"/>
      <c r="BG51" s="28"/>
      <c r="BH51" s="50"/>
      <c r="BI51" s="28">
        <f t="shared" si="27"/>
        <v>0</v>
      </c>
      <c r="BJ51" s="28">
        <f t="shared" si="4"/>
        <v>0</v>
      </c>
      <c r="BK51" s="50"/>
      <c r="BL51" s="170"/>
      <c r="BM51" s="28">
        <v>129111</v>
      </c>
      <c r="BN51" s="120"/>
      <c r="BO51" s="147"/>
      <c r="BP51" s="28"/>
      <c r="BQ51" s="50"/>
      <c r="BR51" s="28"/>
      <c r="BS51" s="28"/>
      <c r="BT51" s="50"/>
      <c r="BU51" s="28">
        <f t="shared" si="5"/>
        <v>0</v>
      </c>
      <c r="BV51" s="28">
        <f t="shared" si="5"/>
        <v>0</v>
      </c>
      <c r="BW51" s="50"/>
      <c r="BX51" s="28"/>
      <c r="BY51" s="28"/>
      <c r="BZ51" s="50"/>
      <c r="CA51" s="28"/>
      <c r="CB51" s="28"/>
      <c r="CC51" s="50"/>
      <c r="CD51" s="28">
        <v>2422</v>
      </c>
      <c r="CE51" s="28">
        <v>2422</v>
      </c>
      <c r="CF51" s="50">
        <f>CE51/CD51</f>
        <v>1</v>
      </c>
      <c r="CG51" s="28"/>
      <c r="CH51" s="28"/>
      <c r="CI51" s="50"/>
      <c r="CJ51" s="28">
        <f>BX51+CA51+CD51+CG51</f>
        <v>2422</v>
      </c>
      <c r="CK51" s="28">
        <f>BY51+CB51+CE51</f>
        <v>2422</v>
      </c>
      <c r="CL51" s="50">
        <f t="shared" si="166"/>
        <v>1</v>
      </c>
      <c r="CM51" s="28"/>
      <c r="CN51" s="28"/>
      <c r="CO51" s="50"/>
      <c r="CP51" s="170">
        <f t="shared" si="629"/>
        <v>132436</v>
      </c>
      <c r="CQ51" s="147">
        <f>E51+N51+Q51+AC51+AR51+BJ51+BV51+CK51+CN51+BM51</f>
        <v>131533</v>
      </c>
      <c r="CR51" s="50">
        <f t="shared" si="41"/>
        <v>0.99318161225044554</v>
      </c>
      <c r="CS51" s="28">
        <v>8219</v>
      </c>
      <c r="CT51" s="28">
        <f>7180+1039</f>
        <v>8219</v>
      </c>
      <c r="CU51" s="50">
        <f t="shared" si="51"/>
        <v>1</v>
      </c>
      <c r="CV51" s="28">
        <v>1308</v>
      </c>
      <c r="CW51" s="28">
        <v>1308</v>
      </c>
      <c r="CX51" s="50">
        <f t="shared" si="52"/>
        <v>1</v>
      </c>
      <c r="CY51" s="28"/>
      <c r="CZ51" s="28"/>
      <c r="DA51" s="50"/>
      <c r="DB51" s="28"/>
      <c r="DC51" s="28"/>
      <c r="DD51" s="50"/>
      <c r="DE51" s="28"/>
      <c r="DF51" s="28"/>
      <c r="DG51" s="50"/>
      <c r="DH51" s="28">
        <v>3937</v>
      </c>
      <c r="DI51" s="28">
        <v>3937</v>
      </c>
      <c r="DJ51" s="50">
        <f t="shared" si="6"/>
        <v>1</v>
      </c>
      <c r="DK51" s="28"/>
      <c r="DL51" s="28"/>
      <c r="DM51" s="50"/>
      <c r="DN51" s="28">
        <f>CS51+CV51+CY51+DB51+DE51+DH51+DK51</f>
        <v>13464</v>
      </c>
      <c r="DO51" s="28">
        <f t="shared" si="46"/>
        <v>13464</v>
      </c>
      <c r="DP51" s="50">
        <f t="shared" si="47"/>
        <v>1</v>
      </c>
      <c r="DQ51" s="28"/>
      <c r="DR51" s="28"/>
      <c r="DS51" s="50"/>
      <c r="DT51" s="28"/>
      <c r="DU51" s="28"/>
      <c r="DV51" s="50"/>
      <c r="DW51" s="28"/>
      <c r="DX51" s="28"/>
      <c r="DY51" s="50"/>
      <c r="DZ51" s="28"/>
      <c r="EA51" s="28"/>
      <c r="EB51" s="50"/>
      <c r="EC51" s="28">
        <f t="shared" si="513"/>
        <v>145900</v>
      </c>
      <c r="ED51" s="28">
        <f t="shared" si="514"/>
        <v>144997</v>
      </c>
      <c r="EE51" s="29">
        <f t="shared" si="631"/>
        <v>0.99381082933516107</v>
      </c>
    </row>
    <row r="52" spans="1:135" s="37" customFormat="1" x14ac:dyDescent="0.25">
      <c r="A52" s="27">
        <v>41</v>
      </c>
      <c r="B52" s="126" t="s">
        <v>75</v>
      </c>
      <c r="C52" s="173" t="s">
        <v>29</v>
      </c>
      <c r="D52" s="147"/>
      <c r="E52" s="28"/>
      <c r="F52" s="50"/>
      <c r="G52" s="28"/>
      <c r="H52" s="28"/>
      <c r="I52" s="50"/>
      <c r="J52" s="28"/>
      <c r="K52" s="28"/>
      <c r="L52" s="50"/>
      <c r="M52" s="28">
        <f t="shared" si="627"/>
        <v>0</v>
      </c>
      <c r="N52" s="28">
        <f t="shared" si="627"/>
        <v>0</v>
      </c>
      <c r="O52" s="120"/>
      <c r="P52" s="28"/>
      <c r="Q52" s="28"/>
      <c r="R52" s="50"/>
      <c r="S52" s="28"/>
      <c r="T52" s="28"/>
      <c r="U52" s="50"/>
      <c r="V52" s="28"/>
      <c r="W52" s="28"/>
      <c r="X52" s="120"/>
      <c r="Y52" s="147"/>
      <c r="Z52" s="28"/>
      <c r="AA52" s="29"/>
      <c r="AB52" s="28">
        <f t="shared" si="625"/>
        <v>0</v>
      </c>
      <c r="AC52" s="28">
        <f t="shared" si="625"/>
        <v>0</v>
      </c>
      <c r="AD52" s="50"/>
      <c r="AE52" s="28"/>
      <c r="AF52" s="28"/>
      <c r="AG52" s="50"/>
      <c r="AH52" s="28"/>
      <c r="AI52" s="28"/>
      <c r="AJ52" s="50"/>
      <c r="AK52" s="28"/>
      <c r="AL52" s="28"/>
      <c r="AM52" s="50"/>
      <c r="AN52" s="28"/>
      <c r="AO52" s="28"/>
      <c r="AP52" s="50"/>
      <c r="AQ52" s="28">
        <f t="shared" si="628"/>
        <v>0</v>
      </c>
      <c r="AR52" s="28">
        <f t="shared" si="628"/>
        <v>0</v>
      </c>
      <c r="AS52" s="50"/>
      <c r="AT52" s="28"/>
      <c r="AU52" s="28"/>
      <c r="AV52" s="50"/>
      <c r="AW52" s="28"/>
      <c r="AX52" s="28"/>
      <c r="AY52" s="50"/>
      <c r="AZ52" s="28"/>
      <c r="BA52" s="28"/>
      <c r="BB52" s="50"/>
      <c r="BC52" s="28"/>
      <c r="BD52" s="28"/>
      <c r="BE52" s="50"/>
      <c r="BF52" s="28"/>
      <c r="BG52" s="28"/>
      <c r="BH52" s="50"/>
      <c r="BI52" s="28">
        <f t="shared" si="27"/>
        <v>0</v>
      </c>
      <c r="BJ52" s="28">
        <f t="shared" si="4"/>
        <v>0</v>
      </c>
      <c r="BK52" s="50"/>
      <c r="BL52" s="170"/>
      <c r="BM52" s="28"/>
      <c r="BN52" s="120"/>
      <c r="BO52" s="147"/>
      <c r="BP52" s="28"/>
      <c r="BQ52" s="50"/>
      <c r="BR52" s="28"/>
      <c r="BS52" s="28"/>
      <c r="BT52" s="50"/>
      <c r="BU52" s="28">
        <f t="shared" si="5"/>
        <v>0</v>
      </c>
      <c r="BV52" s="28">
        <f t="shared" si="5"/>
        <v>0</v>
      </c>
      <c r="BW52" s="50"/>
      <c r="BX52" s="28"/>
      <c r="BY52" s="28"/>
      <c r="BZ52" s="50"/>
      <c r="CA52" s="28"/>
      <c r="CB52" s="28"/>
      <c r="CC52" s="50"/>
      <c r="CD52" s="28"/>
      <c r="CE52" s="28"/>
      <c r="CF52" s="50"/>
      <c r="CG52" s="28"/>
      <c r="CH52" s="28"/>
      <c r="CI52" s="50"/>
      <c r="CJ52" s="28"/>
      <c r="CK52" s="28"/>
      <c r="CL52" s="50"/>
      <c r="CM52" s="28"/>
      <c r="CN52" s="28"/>
      <c r="CO52" s="50"/>
      <c r="CP52" s="170">
        <f t="shared" si="629"/>
        <v>0</v>
      </c>
      <c r="CQ52" s="147">
        <f>E52+N52+Q52+AC52+AR52+BJ52+BV52+CK52+CN52+BM52</f>
        <v>0</v>
      </c>
      <c r="CR52" s="50"/>
      <c r="CS52" s="28"/>
      <c r="CT52" s="28"/>
      <c r="CU52" s="50"/>
      <c r="CV52" s="28"/>
      <c r="CW52" s="28"/>
      <c r="CX52" s="50"/>
      <c r="CY52" s="28"/>
      <c r="CZ52" s="28"/>
      <c r="DA52" s="50"/>
      <c r="DB52" s="28"/>
      <c r="DC52" s="28"/>
      <c r="DD52" s="50"/>
      <c r="DE52" s="28"/>
      <c r="DF52" s="28"/>
      <c r="DG52" s="50"/>
      <c r="DH52" s="28"/>
      <c r="DI52" s="28"/>
      <c r="DJ52" s="50"/>
      <c r="DK52" s="28"/>
      <c r="DL52" s="28"/>
      <c r="DM52" s="50"/>
      <c r="DN52" s="28">
        <f t="shared" si="46"/>
        <v>0</v>
      </c>
      <c r="DO52" s="28">
        <f t="shared" si="46"/>
        <v>0</v>
      </c>
      <c r="DP52" s="50"/>
      <c r="DQ52" s="28"/>
      <c r="DR52" s="28"/>
      <c r="DS52" s="50"/>
      <c r="DT52" s="28"/>
      <c r="DU52" s="28"/>
      <c r="DV52" s="50"/>
      <c r="DW52" s="28"/>
      <c r="DX52" s="28"/>
      <c r="DY52" s="50"/>
      <c r="DZ52" s="28"/>
      <c r="EA52" s="28"/>
      <c r="EB52" s="50"/>
      <c r="EC52" s="28">
        <f t="shared" si="513"/>
        <v>0</v>
      </c>
      <c r="ED52" s="28">
        <f t="shared" si="514"/>
        <v>0</v>
      </c>
      <c r="EE52" s="29"/>
    </row>
    <row r="53" spans="1:135" s="37" customFormat="1" x14ac:dyDescent="0.25">
      <c r="A53" s="27">
        <v>42</v>
      </c>
      <c r="B53" s="126" t="s">
        <v>76</v>
      </c>
      <c r="C53" s="173" t="s">
        <v>30</v>
      </c>
      <c r="D53" s="147"/>
      <c r="E53" s="28"/>
      <c r="F53" s="50"/>
      <c r="G53" s="28">
        <v>5826</v>
      </c>
      <c r="H53" s="28"/>
      <c r="I53" s="50">
        <f t="shared" si="10"/>
        <v>0</v>
      </c>
      <c r="J53" s="28">
        <v>35890</v>
      </c>
      <c r="K53" s="28"/>
      <c r="L53" s="50">
        <f t="shared" ref="L53:L54" si="632">K53/J53</f>
        <v>0</v>
      </c>
      <c r="M53" s="28">
        <f t="shared" si="627"/>
        <v>41716</v>
      </c>
      <c r="N53" s="28">
        <f t="shared" si="627"/>
        <v>0</v>
      </c>
      <c r="O53" s="120">
        <f t="shared" si="13"/>
        <v>0</v>
      </c>
      <c r="P53" s="28">
        <v>5806</v>
      </c>
      <c r="Q53" s="28">
        <v>9940</v>
      </c>
      <c r="R53" s="50">
        <f t="shared" si="14"/>
        <v>1.7120220461591458</v>
      </c>
      <c r="S53" s="28">
        <v>3137</v>
      </c>
      <c r="T53" s="28">
        <v>7851</v>
      </c>
      <c r="U53" s="50">
        <f t="shared" si="0"/>
        <v>2.5027095951546063</v>
      </c>
      <c r="V53" s="28">
        <v>7210</v>
      </c>
      <c r="W53" s="28">
        <v>7826</v>
      </c>
      <c r="X53" s="120">
        <f>W53/V53</f>
        <v>1.0854368932038836</v>
      </c>
      <c r="Y53" s="147">
        <v>1741</v>
      </c>
      <c r="Z53" s="28">
        <v>1741</v>
      </c>
      <c r="AA53" s="29">
        <f t="shared" si="16"/>
        <v>1</v>
      </c>
      <c r="AB53" s="28">
        <f t="shared" si="625"/>
        <v>12088</v>
      </c>
      <c r="AC53" s="28">
        <f t="shared" si="625"/>
        <v>17418</v>
      </c>
      <c r="AD53" s="50">
        <f>AC53/AB53</f>
        <v>1.4409331568497683</v>
      </c>
      <c r="AE53" s="28">
        <v>2776</v>
      </c>
      <c r="AF53" s="28">
        <v>2776</v>
      </c>
      <c r="AG53" s="50">
        <f t="shared" si="18"/>
        <v>1</v>
      </c>
      <c r="AH53" s="28">
        <v>5663</v>
      </c>
      <c r="AI53" s="28">
        <v>10545</v>
      </c>
      <c r="AJ53" s="50">
        <f t="shared" si="19"/>
        <v>1.8620872329154159</v>
      </c>
      <c r="AK53" s="28">
        <v>43399</v>
      </c>
      <c r="AL53" s="28">
        <v>42340</v>
      </c>
      <c r="AM53" s="50">
        <f t="shared" si="20"/>
        <v>0.97559851609484094</v>
      </c>
      <c r="AN53" s="28">
        <v>308</v>
      </c>
      <c r="AO53" s="28">
        <v>308</v>
      </c>
      <c r="AP53" s="50">
        <f t="shared" si="2"/>
        <v>1</v>
      </c>
      <c r="AQ53" s="28">
        <f t="shared" si="628"/>
        <v>52146</v>
      </c>
      <c r="AR53" s="28">
        <f t="shared" si="628"/>
        <v>55969</v>
      </c>
      <c r="AS53" s="50">
        <f t="shared" si="22"/>
        <v>1.0733133893299582</v>
      </c>
      <c r="AT53" s="28"/>
      <c r="AU53" s="28"/>
      <c r="AV53" s="50"/>
      <c r="AW53" s="28">
        <v>1238</v>
      </c>
      <c r="AX53" s="28">
        <v>1332</v>
      </c>
      <c r="AY53" s="50">
        <f t="shared" si="24"/>
        <v>1.0759289176090467</v>
      </c>
      <c r="AZ53" s="28">
        <v>6480</v>
      </c>
      <c r="BA53" s="28">
        <v>6972</v>
      </c>
      <c r="BB53" s="50">
        <f t="shared" si="25"/>
        <v>1.075925925925926</v>
      </c>
      <c r="BC53" s="28">
        <v>99499</v>
      </c>
      <c r="BD53" s="28">
        <v>87856</v>
      </c>
      <c r="BE53" s="50">
        <f t="shared" si="26"/>
        <v>0.88298374858038775</v>
      </c>
      <c r="BF53" s="28">
        <v>578</v>
      </c>
      <c r="BG53" s="28">
        <v>192</v>
      </c>
      <c r="BH53" s="50">
        <f t="shared" si="3"/>
        <v>0.33217993079584773</v>
      </c>
      <c r="BI53" s="28">
        <f t="shared" si="27"/>
        <v>107795</v>
      </c>
      <c r="BJ53" s="28">
        <f t="shared" si="4"/>
        <v>96352</v>
      </c>
      <c r="BK53" s="50">
        <f t="shared" si="28"/>
        <v>0.89384479799619654</v>
      </c>
      <c r="BL53" s="170"/>
      <c r="BM53" s="28">
        <v>16494</v>
      </c>
      <c r="BN53" s="120"/>
      <c r="BO53" s="147"/>
      <c r="BP53" s="28"/>
      <c r="BQ53" s="50"/>
      <c r="BR53" s="28"/>
      <c r="BS53" s="28"/>
      <c r="BT53" s="50"/>
      <c r="BU53" s="28">
        <f t="shared" si="5"/>
        <v>0</v>
      </c>
      <c r="BV53" s="28">
        <f t="shared" si="5"/>
        <v>0</v>
      </c>
      <c r="BW53" s="50"/>
      <c r="BX53" s="28"/>
      <c r="BY53" s="28">
        <v>1166</v>
      </c>
      <c r="BZ53" s="50"/>
      <c r="CA53" s="28">
        <v>1292</v>
      </c>
      <c r="CB53" s="28">
        <v>1292</v>
      </c>
      <c r="CC53" s="50">
        <f t="shared" si="33"/>
        <v>1</v>
      </c>
      <c r="CD53" s="28"/>
      <c r="CE53" s="28">
        <v>458</v>
      </c>
      <c r="CF53" s="50"/>
      <c r="CG53" s="28"/>
      <c r="CH53" s="28"/>
      <c r="CI53" s="50"/>
      <c r="CJ53" s="28">
        <f>BX53+CA53+CD53+CG53</f>
        <v>1292</v>
      </c>
      <c r="CK53" s="28">
        <f>BY53+CB53+CE53+CH53</f>
        <v>2916</v>
      </c>
      <c r="CL53" s="50">
        <f t="shared" si="166"/>
        <v>2.2569659442724457</v>
      </c>
      <c r="CM53" s="28"/>
      <c r="CN53" s="28"/>
      <c r="CO53" s="50"/>
      <c r="CP53" s="170">
        <f t="shared" si="629"/>
        <v>220843</v>
      </c>
      <c r="CQ53" s="147">
        <f>E53+N53+Q53+AC53+AR53+BJ53+BV53+CK53+CN53+BM53</f>
        <v>199089</v>
      </c>
      <c r="CR53" s="50">
        <f t="shared" si="41"/>
        <v>0.90149563264400501</v>
      </c>
      <c r="CS53" s="28"/>
      <c r="CT53" s="28"/>
      <c r="CU53" s="50"/>
      <c r="CV53" s="28"/>
      <c r="CW53" s="28"/>
      <c r="CX53" s="50"/>
      <c r="CY53" s="28"/>
      <c r="CZ53" s="28"/>
      <c r="DA53" s="50"/>
      <c r="DB53" s="28"/>
      <c r="DC53" s="28"/>
      <c r="DD53" s="50"/>
      <c r="DE53" s="28"/>
      <c r="DF53" s="28"/>
      <c r="DG53" s="50"/>
      <c r="DH53" s="28"/>
      <c r="DI53" s="28"/>
      <c r="DJ53" s="50"/>
      <c r="DK53" s="28"/>
      <c r="DL53" s="28"/>
      <c r="DM53" s="50"/>
      <c r="DN53" s="28">
        <f t="shared" si="46"/>
        <v>0</v>
      </c>
      <c r="DO53" s="28">
        <f t="shared" si="46"/>
        <v>0</v>
      </c>
      <c r="DP53" s="50"/>
      <c r="DQ53" s="28"/>
      <c r="DR53" s="28"/>
      <c r="DS53" s="50"/>
      <c r="DT53" s="28"/>
      <c r="DU53" s="28"/>
      <c r="DV53" s="50"/>
      <c r="DW53" s="28"/>
      <c r="DX53" s="28"/>
      <c r="DY53" s="50"/>
      <c r="DZ53" s="28"/>
      <c r="EA53" s="28"/>
      <c r="EB53" s="50"/>
      <c r="EC53" s="28">
        <f t="shared" si="513"/>
        <v>220843</v>
      </c>
      <c r="ED53" s="28">
        <f t="shared" si="514"/>
        <v>199089</v>
      </c>
      <c r="EE53" s="29">
        <f t="shared" si="631"/>
        <v>0.90149563264400501</v>
      </c>
    </row>
    <row r="54" spans="1:135" s="37" customFormat="1" x14ac:dyDescent="0.25">
      <c r="A54" s="27">
        <v>43</v>
      </c>
      <c r="B54" s="126" t="s">
        <v>77</v>
      </c>
      <c r="C54" s="173" t="s">
        <v>31</v>
      </c>
      <c r="D54" s="147"/>
      <c r="E54" s="28"/>
      <c r="F54" s="50"/>
      <c r="G54" s="28">
        <v>1592</v>
      </c>
      <c r="H54" s="28"/>
      <c r="I54" s="50">
        <f t="shared" si="10"/>
        <v>0</v>
      </c>
      <c r="J54" s="28">
        <v>44794</v>
      </c>
      <c r="K54" s="28"/>
      <c r="L54" s="50">
        <f t="shared" si="632"/>
        <v>0</v>
      </c>
      <c r="M54" s="28">
        <f>G54+J54</f>
        <v>46386</v>
      </c>
      <c r="N54" s="28">
        <f t="shared" si="627"/>
        <v>0</v>
      </c>
      <c r="O54" s="120">
        <f t="shared" si="13"/>
        <v>0</v>
      </c>
      <c r="P54" s="28">
        <v>1568</v>
      </c>
      <c r="Q54" s="28">
        <v>2684</v>
      </c>
      <c r="R54" s="50">
        <f t="shared" si="14"/>
        <v>1.7117346938775511</v>
      </c>
      <c r="S54" s="28">
        <v>847</v>
      </c>
      <c r="T54" s="28">
        <v>2120</v>
      </c>
      <c r="U54" s="50">
        <f t="shared" si="0"/>
        <v>2.5029515938606846</v>
      </c>
      <c r="V54" s="28">
        <v>0</v>
      </c>
      <c r="W54" s="28">
        <v>0</v>
      </c>
      <c r="X54" s="120"/>
      <c r="Y54" s="147"/>
      <c r="Z54" s="28"/>
      <c r="AA54" s="29"/>
      <c r="AB54" s="28">
        <f t="shared" si="625"/>
        <v>847</v>
      </c>
      <c r="AC54" s="28">
        <f t="shared" si="625"/>
        <v>2120</v>
      </c>
      <c r="AD54" s="50">
        <f>AC54/AB54</f>
        <v>2.5029515938606846</v>
      </c>
      <c r="AE54" s="28"/>
      <c r="AF54" s="28"/>
      <c r="AG54" s="50"/>
      <c r="AH54" s="28">
        <v>1529</v>
      </c>
      <c r="AI54" s="28">
        <v>2847</v>
      </c>
      <c r="AJ54" s="50">
        <f t="shared" si="19"/>
        <v>1.8620013080444735</v>
      </c>
      <c r="AK54" s="28"/>
      <c r="AL54" s="28"/>
      <c r="AM54" s="50"/>
      <c r="AN54" s="28"/>
      <c r="AO54" s="28"/>
      <c r="AP54" s="50"/>
      <c r="AQ54" s="28">
        <f t="shared" si="628"/>
        <v>1529</v>
      </c>
      <c r="AR54" s="28">
        <f t="shared" si="628"/>
        <v>2847</v>
      </c>
      <c r="AS54" s="50">
        <f t="shared" si="22"/>
        <v>1.8620013080444735</v>
      </c>
      <c r="AT54" s="28"/>
      <c r="AU54" s="28"/>
      <c r="AV54" s="50"/>
      <c r="AW54" s="28">
        <v>334</v>
      </c>
      <c r="AX54" s="28">
        <v>360</v>
      </c>
      <c r="AY54" s="50">
        <f t="shared" si="24"/>
        <v>1.0778443113772456</v>
      </c>
      <c r="AZ54" s="28">
        <v>1749</v>
      </c>
      <c r="BA54" s="28">
        <v>1883</v>
      </c>
      <c r="BB54" s="50">
        <f t="shared" si="25"/>
        <v>1.0766152086906804</v>
      </c>
      <c r="BC54" s="28"/>
      <c r="BD54" s="28"/>
      <c r="BE54" s="50"/>
      <c r="BF54" s="28"/>
      <c r="BG54" s="28"/>
      <c r="BH54" s="50"/>
      <c r="BI54" s="28">
        <f t="shared" si="27"/>
        <v>2083</v>
      </c>
      <c r="BJ54" s="28">
        <f t="shared" si="4"/>
        <v>2243</v>
      </c>
      <c r="BK54" s="50">
        <f t="shared" si="28"/>
        <v>1.0768122899663946</v>
      </c>
      <c r="BL54" s="170"/>
      <c r="BM54" s="28">
        <v>39314</v>
      </c>
      <c r="BN54" s="120"/>
      <c r="BO54" s="147"/>
      <c r="BP54" s="28"/>
      <c r="BQ54" s="50"/>
      <c r="BR54" s="28"/>
      <c r="BS54" s="28"/>
      <c r="BT54" s="50"/>
      <c r="BU54" s="28">
        <f t="shared" si="5"/>
        <v>0</v>
      </c>
      <c r="BV54" s="28">
        <f t="shared" si="5"/>
        <v>0</v>
      </c>
      <c r="BW54" s="50"/>
      <c r="BX54" s="28"/>
      <c r="BY54" s="28">
        <v>314</v>
      </c>
      <c r="BZ54" s="50"/>
      <c r="CA54" s="28">
        <v>349</v>
      </c>
      <c r="CB54" s="28">
        <v>349</v>
      </c>
      <c r="CC54" s="50">
        <f t="shared" si="33"/>
        <v>1</v>
      </c>
      <c r="CD54" s="28">
        <v>622</v>
      </c>
      <c r="CE54" s="28">
        <v>745</v>
      </c>
      <c r="CF54" s="50">
        <f t="shared" si="34"/>
        <v>1.197749196141479</v>
      </c>
      <c r="CG54" s="28">
        <v>736</v>
      </c>
      <c r="CH54" s="28">
        <v>736</v>
      </c>
      <c r="CI54" s="50">
        <f t="shared" si="35"/>
        <v>1</v>
      </c>
      <c r="CJ54" s="28">
        <f>BX54+CA54+CD54+CG54</f>
        <v>1707</v>
      </c>
      <c r="CK54" s="28">
        <f>BY54+CB54+CE54+CH54</f>
        <v>2144</v>
      </c>
      <c r="CL54" s="50">
        <f t="shared" si="166"/>
        <v>1.2560046865846515</v>
      </c>
      <c r="CM54" s="28"/>
      <c r="CN54" s="28"/>
      <c r="CO54" s="50"/>
      <c r="CP54" s="170">
        <f t="shared" si="629"/>
        <v>54120</v>
      </c>
      <c r="CQ54" s="147">
        <f>E54+N54+Q54+AC54+AR54+BJ54+BV54+CK54+CN54+BM54</f>
        <v>51352</v>
      </c>
      <c r="CR54" s="50">
        <f t="shared" si="41"/>
        <v>0.94885439763488544</v>
      </c>
      <c r="CS54" s="28"/>
      <c r="CT54" s="28"/>
      <c r="CU54" s="50"/>
      <c r="CV54" s="28">
        <v>353</v>
      </c>
      <c r="CW54" s="28">
        <v>353</v>
      </c>
      <c r="CX54" s="50">
        <f t="shared" si="52"/>
        <v>1</v>
      </c>
      <c r="CY54" s="28"/>
      <c r="CZ54" s="28"/>
      <c r="DA54" s="50"/>
      <c r="DB54" s="28"/>
      <c r="DC54" s="28"/>
      <c r="DD54" s="50"/>
      <c r="DE54" s="28"/>
      <c r="DF54" s="28"/>
      <c r="DG54" s="50"/>
      <c r="DH54" s="28"/>
      <c r="DI54" s="28"/>
      <c r="DJ54" s="50"/>
      <c r="DK54" s="28"/>
      <c r="DL54" s="28"/>
      <c r="DM54" s="50"/>
      <c r="DN54" s="28">
        <f t="shared" si="46"/>
        <v>353</v>
      </c>
      <c r="DO54" s="28">
        <f t="shared" si="46"/>
        <v>353</v>
      </c>
      <c r="DP54" s="50">
        <f t="shared" si="47"/>
        <v>1</v>
      </c>
      <c r="DQ54" s="28"/>
      <c r="DR54" s="28"/>
      <c r="DS54" s="50"/>
      <c r="DT54" s="28"/>
      <c r="DU54" s="28"/>
      <c r="DV54" s="50"/>
      <c r="DW54" s="28"/>
      <c r="DX54" s="28"/>
      <c r="DY54" s="50"/>
      <c r="DZ54" s="28"/>
      <c r="EA54" s="28"/>
      <c r="EB54" s="50"/>
      <c r="EC54" s="28">
        <f t="shared" si="513"/>
        <v>54473</v>
      </c>
      <c r="ED54" s="28">
        <f t="shared" si="514"/>
        <v>51705</v>
      </c>
      <c r="EE54" s="29">
        <f t="shared" si="631"/>
        <v>0.94918583518440325</v>
      </c>
    </row>
    <row r="55" spans="1:135" s="37" customFormat="1" x14ac:dyDescent="0.25">
      <c r="A55" s="27">
        <v>44</v>
      </c>
      <c r="B55" s="126" t="s">
        <v>78</v>
      </c>
      <c r="C55" s="173" t="s">
        <v>32</v>
      </c>
      <c r="D55" s="147">
        <v>0</v>
      </c>
      <c r="E55" s="28">
        <v>0</v>
      </c>
      <c r="F55" s="50"/>
      <c r="G55" s="28"/>
      <c r="H55" s="28"/>
      <c r="I55" s="50"/>
      <c r="J55" s="28"/>
      <c r="K55" s="28"/>
      <c r="L55" s="50"/>
      <c r="M55" s="28">
        <f t="shared" si="627"/>
        <v>0</v>
      </c>
      <c r="N55" s="28">
        <f t="shared" si="627"/>
        <v>0</v>
      </c>
      <c r="O55" s="120"/>
      <c r="P55" s="28"/>
      <c r="Q55" s="28"/>
      <c r="R55" s="50"/>
      <c r="S55" s="28"/>
      <c r="T55" s="28"/>
      <c r="U55" s="50"/>
      <c r="V55" s="28"/>
      <c r="W55" s="28"/>
      <c r="X55" s="120"/>
      <c r="Y55" s="147"/>
      <c r="Z55" s="28"/>
      <c r="AA55" s="29"/>
      <c r="AB55" s="28">
        <f t="shared" si="625"/>
        <v>0</v>
      </c>
      <c r="AC55" s="28">
        <f t="shared" si="625"/>
        <v>0</v>
      </c>
      <c r="AD55" s="50"/>
      <c r="AE55" s="28"/>
      <c r="AF55" s="28"/>
      <c r="AG55" s="50"/>
      <c r="AH55" s="28"/>
      <c r="AI55" s="28"/>
      <c r="AJ55" s="50"/>
      <c r="AK55" s="28"/>
      <c r="AL55" s="28"/>
      <c r="AM55" s="50"/>
      <c r="AN55" s="28"/>
      <c r="AO55" s="28"/>
      <c r="AP55" s="50"/>
      <c r="AQ55" s="28">
        <f t="shared" si="628"/>
        <v>0</v>
      </c>
      <c r="AR55" s="28">
        <f t="shared" si="628"/>
        <v>0</v>
      </c>
      <c r="AS55" s="50"/>
      <c r="AT55" s="28"/>
      <c r="AU55" s="28"/>
      <c r="AV55" s="50"/>
      <c r="AW55" s="28"/>
      <c r="AX55" s="28"/>
      <c r="AY55" s="50"/>
      <c r="AZ55" s="28"/>
      <c r="BA55" s="28"/>
      <c r="BB55" s="50"/>
      <c r="BC55" s="28"/>
      <c r="BD55" s="28"/>
      <c r="BE55" s="50"/>
      <c r="BF55" s="28"/>
      <c r="BG55" s="28"/>
      <c r="BH55" s="50"/>
      <c r="BI55" s="28">
        <f t="shared" si="27"/>
        <v>0</v>
      </c>
      <c r="BJ55" s="28">
        <f t="shared" si="4"/>
        <v>0</v>
      </c>
      <c r="BK55" s="50"/>
      <c r="BL55" s="170"/>
      <c r="BM55" s="28"/>
      <c r="BN55" s="120"/>
      <c r="BO55" s="147"/>
      <c r="BP55" s="28"/>
      <c r="BQ55" s="50"/>
      <c r="BR55" s="28"/>
      <c r="BS55" s="28"/>
      <c r="BT55" s="50"/>
      <c r="BU55" s="28">
        <f t="shared" si="5"/>
        <v>0</v>
      </c>
      <c r="BV55" s="28">
        <f t="shared" si="5"/>
        <v>0</v>
      </c>
      <c r="BW55" s="50"/>
      <c r="BX55" s="28"/>
      <c r="BY55" s="28"/>
      <c r="BZ55" s="50"/>
      <c r="CA55" s="28"/>
      <c r="CB55" s="28"/>
      <c r="CC55" s="50"/>
      <c r="CD55" s="28"/>
      <c r="CE55" s="28"/>
      <c r="CF55" s="50"/>
      <c r="CG55" s="28"/>
      <c r="CH55" s="28"/>
      <c r="CI55" s="50"/>
      <c r="CJ55" s="28"/>
      <c r="CK55" s="28"/>
      <c r="CL55" s="50"/>
      <c r="CM55" s="28"/>
      <c r="CN55" s="28"/>
      <c r="CO55" s="50"/>
      <c r="CP55" s="170">
        <f t="shared" si="629"/>
        <v>0</v>
      </c>
      <c r="CQ55" s="147">
        <f>E55+N55+Q55+AC55+AR55+BJ55+BV55+CK55+CN55</f>
        <v>0</v>
      </c>
      <c r="CR55" s="50"/>
      <c r="CS55" s="28"/>
      <c r="CT55" s="28"/>
      <c r="CU55" s="50"/>
      <c r="CV55" s="28"/>
      <c r="CW55" s="28"/>
      <c r="CX55" s="50"/>
      <c r="CY55" s="28"/>
      <c r="CZ55" s="28"/>
      <c r="DA55" s="50"/>
      <c r="DB55" s="28"/>
      <c r="DC55" s="28"/>
      <c r="DD55" s="50"/>
      <c r="DE55" s="28"/>
      <c r="DF55" s="28"/>
      <c r="DG55" s="50"/>
      <c r="DH55" s="28"/>
      <c r="DI55" s="28"/>
      <c r="DJ55" s="50"/>
      <c r="DK55" s="28"/>
      <c r="DL55" s="28"/>
      <c r="DM55" s="50"/>
      <c r="DN55" s="28">
        <f t="shared" si="46"/>
        <v>0</v>
      </c>
      <c r="DO55" s="28">
        <f t="shared" si="46"/>
        <v>0</v>
      </c>
      <c r="DP55" s="50"/>
      <c r="DQ55" s="28"/>
      <c r="DR55" s="28"/>
      <c r="DS55" s="50"/>
      <c r="DT55" s="28"/>
      <c r="DU55" s="28"/>
      <c r="DV55" s="50"/>
      <c r="DW55" s="28"/>
      <c r="DX55" s="28"/>
      <c r="DY55" s="50"/>
      <c r="DZ55" s="28"/>
      <c r="EA55" s="28"/>
      <c r="EB55" s="50"/>
      <c r="EC55" s="28">
        <f t="shared" si="513"/>
        <v>0</v>
      </c>
      <c r="ED55" s="28">
        <f t="shared" si="514"/>
        <v>0</v>
      </c>
      <c r="EE55" s="29"/>
    </row>
    <row r="56" spans="1:135" s="37" customFormat="1" x14ac:dyDescent="0.25">
      <c r="A56" s="27">
        <v>45</v>
      </c>
      <c r="B56" s="126" t="s">
        <v>79</v>
      </c>
      <c r="C56" s="173" t="s">
        <v>181</v>
      </c>
      <c r="D56" s="147"/>
      <c r="E56" s="28"/>
      <c r="F56" s="50"/>
      <c r="G56" s="28"/>
      <c r="H56" s="28"/>
      <c r="I56" s="50"/>
      <c r="J56" s="28"/>
      <c r="K56" s="28"/>
      <c r="L56" s="50"/>
      <c r="M56" s="28">
        <f t="shared" si="627"/>
        <v>0</v>
      </c>
      <c r="N56" s="28">
        <f t="shared" si="627"/>
        <v>0</v>
      </c>
      <c r="O56" s="120"/>
      <c r="P56" s="28"/>
      <c r="Q56" s="28"/>
      <c r="R56" s="50"/>
      <c r="S56" s="28"/>
      <c r="T56" s="28"/>
      <c r="U56" s="50"/>
      <c r="V56" s="28"/>
      <c r="W56" s="28"/>
      <c r="X56" s="120"/>
      <c r="Y56" s="147"/>
      <c r="Z56" s="28"/>
      <c r="AA56" s="29"/>
      <c r="AB56" s="28">
        <f t="shared" si="625"/>
        <v>0</v>
      </c>
      <c r="AC56" s="28">
        <f t="shared" si="625"/>
        <v>0</v>
      </c>
      <c r="AD56" s="50"/>
      <c r="AE56" s="28"/>
      <c r="AF56" s="28"/>
      <c r="AG56" s="50"/>
      <c r="AH56" s="28"/>
      <c r="AI56" s="28"/>
      <c r="AJ56" s="50"/>
      <c r="AK56" s="28"/>
      <c r="AL56" s="28"/>
      <c r="AM56" s="50"/>
      <c r="AN56" s="28"/>
      <c r="AO56" s="28"/>
      <c r="AP56" s="50"/>
      <c r="AQ56" s="28">
        <f t="shared" si="628"/>
        <v>0</v>
      </c>
      <c r="AR56" s="28">
        <f t="shared" si="628"/>
        <v>0</v>
      </c>
      <c r="AS56" s="50"/>
      <c r="AT56" s="28"/>
      <c r="AU56" s="28"/>
      <c r="AV56" s="50"/>
      <c r="AW56" s="28"/>
      <c r="AX56" s="28"/>
      <c r="AY56" s="50"/>
      <c r="AZ56" s="28"/>
      <c r="BA56" s="28"/>
      <c r="BB56" s="50"/>
      <c r="BC56" s="28"/>
      <c r="BD56" s="28"/>
      <c r="BE56" s="50"/>
      <c r="BF56" s="28"/>
      <c r="BG56" s="28"/>
      <c r="BH56" s="50"/>
      <c r="BI56" s="28">
        <f t="shared" si="27"/>
        <v>0</v>
      </c>
      <c r="BJ56" s="28">
        <f t="shared" si="4"/>
        <v>0</v>
      </c>
      <c r="BK56" s="50"/>
      <c r="BL56" s="170"/>
      <c r="BM56" s="28"/>
      <c r="BN56" s="120"/>
      <c r="BO56" s="147"/>
      <c r="BP56" s="28"/>
      <c r="BQ56" s="50"/>
      <c r="BR56" s="28"/>
      <c r="BS56" s="28"/>
      <c r="BT56" s="50"/>
      <c r="BU56" s="28">
        <f t="shared" si="5"/>
        <v>0</v>
      </c>
      <c r="BV56" s="28">
        <f t="shared" si="5"/>
        <v>0</v>
      </c>
      <c r="BW56" s="50"/>
      <c r="BX56" s="28"/>
      <c r="BY56" s="28"/>
      <c r="BZ56" s="50"/>
      <c r="CA56" s="28"/>
      <c r="CB56" s="28"/>
      <c r="CC56" s="50"/>
      <c r="CD56" s="28"/>
      <c r="CE56" s="28"/>
      <c r="CF56" s="50"/>
      <c r="CG56" s="28"/>
      <c r="CH56" s="28"/>
      <c r="CI56" s="50"/>
      <c r="CJ56" s="28"/>
      <c r="CK56" s="28"/>
      <c r="CL56" s="50"/>
      <c r="CM56" s="28"/>
      <c r="CN56" s="28"/>
      <c r="CO56" s="50"/>
      <c r="CP56" s="170">
        <f t="shared" si="629"/>
        <v>0</v>
      </c>
      <c r="CQ56" s="147">
        <f>E56+N56+Q56+AC56+AR56+BJ56+BV56+CK56+CN56</f>
        <v>0</v>
      </c>
      <c r="CR56" s="50"/>
      <c r="CS56" s="28"/>
      <c r="CT56" s="28"/>
      <c r="CU56" s="50"/>
      <c r="CV56" s="28"/>
      <c r="CW56" s="28"/>
      <c r="CX56" s="50"/>
      <c r="CY56" s="28"/>
      <c r="CZ56" s="28"/>
      <c r="DA56" s="50"/>
      <c r="DB56" s="28"/>
      <c r="DC56" s="28"/>
      <c r="DD56" s="50"/>
      <c r="DE56" s="28"/>
      <c r="DF56" s="28"/>
      <c r="DG56" s="50"/>
      <c r="DH56" s="28"/>
      <c r="DI56" s="28"/>
      <c r="DJ56" s="50"/>
      <c r="DK56" s="28"/>
      <c r="DL56" s="28"/>
      <c r="DM56" s="50"/>
      <c r="DN56" s="28">
        <f t="shared" si="46"/>
        <v>0</v>
      </c>
      <c r="DO56" s="28">
        <f t="shared" si="46"/>
        <v>0</v>
      </c>
      <c r="DP56" s="50"/>
      <c r="DQ56" s="28"/>
      <c r="DR56" s="28"/>
      <c r="DS56" s="50"/>
      <c r="DT56" s="28"/>
      <c r="DU56" s="28"/>
      <c r="DV56" s="50"/>
      <c r="DW56" s="28"/>
      <c r="DX56" s="28"/>
      <c r="DY56" s="50"/>
      <c r="DZ56" s="28"/>
      <c r="EA56" s="28"/>
      <c r="EB56" s="50"/>
      <c r="EC56" s="28">
        <f t="shared" si="513"/>
        <v>0</v>
      </c>
      <c r="ED56" s="28">
        <f t="shared" si="514"/>
        <v>0</v>
      </c>
      <c r="EE56" s="29"/>
    </row>
    <row r="57" spans="1:135" s="109" customFormat="1" ht="16.5" thickBot="1" x14ac:dyDescent="0.3">
      <c r="A57" s="107">
        <v>46</v>
      </c>
      <c r="B57" s="128" t="s">
        <v>131</v>
      </c>
      <c r="C57" s="174" t="s">
        <v>33</v>
      </c>
      <c r="D57" s="148"/>
      <c r="E57" s="34"/>
      <c r="F57" s="108"/>
      <c r="G57" s="34"/>
      <c r="H57" s="34"/>
      <c r="I57" s="108"/>
      <c r="J57" s="34"/>
      <c r="K57" s="34"/>
      <c r="L57" s="108"/>
      <c r="M57" s="34">
        <f t="shared" si="627"/>
        <v>0</v>
      </c>
      <c r="N57" s="34">
        <f t="shared" si="627"/>
        <v>0</v>
      </c>
      <c r="O57" s="119"/>
      <c r="P57" s="34"/>
      <c r="Q57" s="34"/>
      <c r="R57" s="108"/>
      <c r="S57" s="34"/>
      <c r="T57" s="34"/>
      <c r="U57" s="108"/>
      <c r="V57" s="34"/>
      <c r="W57" s="34"/>
      <c r="X57" s="119"/>
      <c r="Y57" s="148"/>
      <c r="Z57" s="34"/>
      <c r="AA57" s="35"/>
      <c r="AB57" s="34">
        <f t="shared" si="625"/>
        <v>0</v>
      </c>
      <c r="AC57" s="34">
        <f t="shared" si="625"/>
        <v>0</v>
      </c>
      <c r="AD57" s="108"/>
      <c r="AE57" s="34"/>
      <c r="AF57" s="34"/>
      <c r="AG57" s="108"/>
      <c r="AH57" s="34"/>
      <c r="AI57" s="34"/>
      <c r="AJ57" s="108"/>
      <c r="AK57" s="34"/>
      <c r="AL57" s="34"/>
      <c r="AM57" s="108"/>
      <c r="AN57" s="34"/>
      <c r="AO57" s="34"/>
      <c r="AP57" s="108"/>
      <c r="AQ57" s="34">
        <f t="shared" si="628"/>
        <v>0</v>
      </c>
      <c r="AR57" s="34">
        <f t="shared" si="628"/>
        <v>0</v>
      </c>
      <c r="AS57" s="108"/>
      <c r="AT57" s="34"/>
      <c r="AU57" s="34"/>
      <c r="AV57" s="108"/>
      <c r="AW57" s="34"/>
      <c r="AX57" s="34"/>
      <c r="AY57" s="108"/>
      <c r="AZ57" s="34"/>
      <c r="BA57" s="34"/>
      <c r="BB57" s="108"/>
      <c r="BC57" s="34"/>
      <c r="BD57" s="34"/>
      <c r="BE57" s="108"/>
      <c r="BF57" s="34"/>
      <c r="BG57" s="34"/>
      <c r="BH57" s="108"/>
      <c r="BI57" s="34">
        <f t="shared" si="27"/>
        <v>0</v>
      </c>
      <c r="BJ57" s="34">
        <f t="shared" si="4"/>
        <v>0</v>
      </c>
      <c r="BK57" s="108"/>
      <c r="BL57" s="171"/>
      <c r="BM57" s="34"/>
      <c r="BN57" s="119"/>
      <c r="BO57" s="148"/>
      <c r="BP57" s="34"/>
      <c r="BQ57" s="108"/>
      <c r="BR57" s="34"/>
      <c r="BS57" s="34"/>
      <c r="BT57" s="108"/>
      <c r="BU57" s="34">
        <f t="shared" si="5"/>
        <v>0</v>
      </c>
      <c r="BV57" s="34">
        <f t="shared" si="5"/>
        <v>0</v>
      </c>
      <c r="BW57" s="108"/>
      <c r="BX57" s="34"/>
      <c r="BY57" s="34"/>
      <c r="BZ57" s="108"/>
      <c r="CA57" s="34"/>
      <c r="CB57" s="34"/>
      <c r="CC57" s="108"/>
      <c r="CD57" s="34"/>
      <c r="CE57" s="34"/>
      <c r="CF57" s="108"/>
      <c r="CG57" s="34"/>
      <c r="CH57" s="34"/>
      <c r="CI57" s="108"/>
      <c r="CJ57" s="34"/>
      <c r="CK57" s="32"/>
      <c r="CL57" s="108"/>
      <c r="CM57" s="34"/>
      <c r="CN57" s="34"/>
      <c r="CO57" s="108"/>
      <c r="CP57" s="171">
        <f t="shared" si="629"/>
        <v>0</v>
      </c>
      <c r="CQ57" s="148">
        <f>E57+N57+Q57+AC57+AR57+BJ57+BV57+CK57+CN57</f>
        <v>0</v>
      </c>
      <c r="CR57" s="108"/>
      <c r="CS57" s="34"/>
      <c r="CT57" s="34"/>
      <c r="CU57" s="108"/>
      <c r="CV57" s="34"/>
      <c r="CW57" s="34"/>
      <c r="CX57" s="108"/>
      <c r="CY57" s="34"/>
      <c r="CZ57" s="34"/>
      <c r="DA57" s="108"/>
      <c r="DB57" s="34"/>
      <c r="DC57" s="34"/>
      <c r="DD57" s="108"/>
      <c r="DE57" s="34"/>
      <c r="DF57" s="34"/>
      <c r="DG57" s="108"/>
      <c r="DH57" s="34"/>
      <c r="DI57" s="34"/>
      <c r="DJ57" s="108"/>
      <c r="DK57" s="34"/>
      <c r="DL57" s="34"/>
      <c r="DM57" s="108"/>
      <c r="DN57" s="34">
        <f t="shared" si="46"/>
        <v>0</v>
      </c>
      <c r="DO57" s="34">
        <f t="shared" si="46"/>
        <v>0</v>
      </c>
      <c r="DP57" s="108"/>
      <c r="DQ57" s="34"/>
      <c r="DR57" s="34"/>
      <c r="DS57" s="108"/>
      <c r="DT57" s="34"/>
      <c r="DU57" s="34"/>
      <c r="DV57" s="108"/>
      <c r="DW57" s="34"/>
      <c r="DX57" s="34"/>
      <c r="DY57" s="108"/>
      <c r="DZ57" s="34"/>
      <c r="EA57" s="34"/>
      <c r="EB57" s="108"/>
      <c r="EC57" s="34">
        <f t="shared" si="513"/>
        <v>0</v>
      </c>
      <c r="ED57" s="34">
        <f t="shared" si="514"/>
        <v>0</v>
      </c>
      <c r="EE57" s="35"/>
    </row>
    <row r="58" spans="1:135" s="105" customFormat="1" ht="16.5" thickBot="1" x14ac:dyDescent="0.3">
      <c r="A58" s="212">
        <v>47</v>
      </c>
      <c r="B58" s="139" t="s">
        <v>80</v>
      </c>
      <c r="C58" s="177" t="s">
        <v>149</v>
      </c>
      <c r="D58" s="152">
        <f t="shared" ref="D58" si="633">SUM(D49:D57)</f>
        <v>0</v>
      </c>
      <c r="E58" s="78">
        <f t="shared" ref="E58" si="634">SUM(E49:E57)</f>
        <v>0</v>
      </c>
      <c r="F58" s="79"/>
      <c r="G58" s="78">
        <f t="shared" ref="G58" si="635">SUM(G49:G57)</f>
        <v>8784</v>
      </c>
      <c r="H58" s="78">
        <f t="shared" ref="H58" si="636">SUM(H49:H57)</f>
        <v>0</v>
      </c>
      <c r="I58" s="79">
        <f t="shared" si="10"/>
        <v>0</v>
      </c>
      <c r="J58" s="78">
        <f t="shared" ref="J58" si="637">SUM(J49:J57)</f>
        <v>216768</v>
      </c>
      <c r="K58" s="78">
        <f t="shared" ref="K58" si="638">SUM(K49:K57)</f>
        <v>0</v>
      </c>
      <c r="L58" s="79">
        <f>K58/J58</f>
        <v>0</v>
      </c>
      <c r="M58" s="78">
        <f t="shared" ref="M58:N58" si="639">SUM(M49:M57)</f>
        <v>225552</v>
      </c>
      <c r="N58" s="78">
        <f t="shared" si="639"/>
        <v>0</v>
      </c>
      <c r="O58" s="79">
        <f t="shared" si="13"/>
        <v>0</v>
      </c>
      <c r="P58" s="78">
        <f t="shared" ref="P58" si="640">SUM(P49:P57)</f>
        <v>8674</v>
      </c>
      <c r="Q58" s="78">
        <f t="shared" ref="Q58" si="641">SUM(Q49:Q57)</f>
        <v>13924</v>
      </c>
      <c r="R58" s="79">
        <f t="shared" si="14"/>
        <v>1.6052570901544847</v>
      </c>
      <c r="S58" s="78">
        <f t="shared" ref="S58:T58" si="642">SUM(S49:S57)</f>
        <v>6456</v>
      </c>
      <c r="T58" s="78">
        <f t="shared" si="642"/>
        <v>12443</v>
      </c>
      <c r="U58" s="79">
        <f t="shared" si="0"/>
        <v>1.9273543990086741</v>
      </c>
      <c r="V58" s="78">
        <f t="shared" ref="V58:W58" si="643">SUM(V49:V57)</f>
        <v>7210</v>
      </c>
      <c r="W58" s="78">
        <f t="shared" si="643"/>
        <v>7826</v>
      </c>
      <c r="X58" s="161">
        <f t="shared" ref="X58" si="644">W58/V58</f>
        <v>1.0854368932038836</v>
      </c>
      <c r="Y58" s="152">
        <f t="shared" ref="Y58" si="645">SUM(Y49:Y57)</f>
        <v>1741</v>
      </c>
      <c r="Z58" s="78">
        <f t="shared" ref="Z58" si="646">SUM(Z49:Z57)</f>
        <v>1741</v>
      </c>
      <c r="AA58" s="94">
        <f t="shared" si="16"/>
        <v>1</v>
      </c>
      <c r="AB58" s="103">
        <f t="shared" ref="AB58" si="647">SUM(AB49:AB57)</f>
        <v>15407</v>
      </c>
      <c r="AC58" s="103">
        <f t="shared" ref="AC58" si="648">SUM(AC49:AC57)</f>
        <v>22010</v>
      </c>
      <c r="AD58" s="104">
        <f>AC58/AB58</f>
        <v>1.4285714285714286</v>
      </c>
      <c r="AE58" s="78">
        <f t="shared" ref="AE58" si="649">SUM(AE49:AE57)</f>
        <v>2776</v>
      </c>
      <c r="AF58" s="78">
        <f t="shared" ref="AF58" si="650">SUM(AF49:AF57)</f>
        <v>2776</v>
      </c>
      <c r="AG58" s="79">
        <f t="shared" si="18"/>
        <v>1</v>
      </c>
      <c r="AH58" s="78">
        <f t="shared" ref="AH58" si="651">SUM(AH49:AH57)</f>
        <v>11054</v>
      </c>
      <c r="AI58" s="78">
        <f t="shared" ref="AI58" si="652">SUM(AI49:AI57)</f>
        <v>17254</v>
      </c>
      <c r="AJ58" s="79">
        <f t="shared" si="19"/>
        <v>1.5608829383028768</v>
      </c>
      <c r="AK58" s="78">
        <f t="shared" ref="AK58" si="653">SUM(AK49:AK57)</f>
        <v>43399</v>
      </c>
      <c r="AL58" s="78">
        <f t="shared" ref="AL58" si="654">SUM(AL49:AL57)</f>
        <v>42340</v>
      </c>
      <c r="AM58" s="79">
        <f t="shared" si="20"/>
        <v>0.97559851609484094</v>
      </c>
      <c r="AN58" s="78">
        <f t="shared" ref="AN58" si="655">SUM(AN49:AN57)</f>
        <v>308</v>
      </c>
      <c r="AO58" s="78">
        <f t="shared" ref="AO58" si="656">SUM(AO49:AO57)</f>
        <v>308</v>
      </c>
      <c r="AP58" s="79">
        <f t="shared" si="2"/>
        <v>1</v>
      </c>
      <c r="AQ58" s="78">
        <f t="shared" ref="AQ58:AR58" si="657">SUM(AQ49:AQ57)</f>
        <v>57537</v>
      </c>
      <c r="AR58" s="78">
        <f t="shared" si="657"/>
        <v>62678</v>
      </c>
      <c r="AS58" s="79">
        <f t="shared" si="22"/>
        <v>1.0893512000973287</v>
      </c>
      <c r="AT58" s="78">
        <f t="shared" ref="AT58" si="658">SUM(AT49:AT57)</f>
        <v>0</v>
      </c>
      <c r="AU58" s="78">
        <f t="shared" ref="AU58" si="659">SUM(AU49:AU57)</f>
        <v>0</v>
      </c>
      <c r="AV58" s="79"/>
      <c r="AW58" s="78">
        <f t="shared" ref="AW58" si="660">SUM(AW49:AW57)</f>
        <v>1572</v>
      </c>
      <c r="AX58" s="78">
        <f t="shared" ref="AX58" si="661">SUM(AX49:AX57)</f>
        <v>1692</v>
      </c>
      <c r="AY58" s="79">
        <f t="shared" si="24"/>
        <v>1.0763358778625953</v>
      </c>
      <c r="AZ58" s="78">
        <f t="shared" ref="AZ58" si="662">SUM(AZ49:AZ57)</f>
        <v>12117</v>
      </c>
      <c r="BA58" s="78">
        <f t="shared" ref="BA58" si="663">SUM(BA49:BA57)</f>
        <v>12743</v>
      </c>
      <c r="BB58" s="79">
        <f t="shared" si="25"/>
        <v>1.0516629528761245</v>
      </c>
      <c r="BC58" s="78">
        <f t="shared" ref="BC58" si="664">SUM(BC49:BC57)</f>
        <v>99499</v>
      </c>
      <c r="BD58" s="78">
        <f t="shared" ref="BD58" si="665">SUM(BD49:BD57)</f>
        <v>87856</v>
      </c>
      <c r="BE58" s="79">
        <f t="shared" si="26"/>
        <v>0.88298374858038775</v>
      </c>
      <c r="BF58" s="78">
        <f t="shared" ref="BF58" si="666">SUM(BF49:BF57)</f>
        <v>578</v>
      </c>
      <c r="BG58" s="78">
        <f t="shared" ref="BG58" si="667">SUM(BG49:BG57)</f>
        <v>192</v>
      </c>
      <c r="BH58" s="79">
        <f t="shared" si="3"/>
        <v>0.33217993079584773</v>
      </c>
      <c r="BI58" s="78">
        <f t="shared" si="27"/>
        <v>113766</v>
      </c>
      <c r="BJ58" s="78">
        <f t="shared" si="4"/>
        <v>102483</v>
      </c>
      <c r="BK58" s="79">
        <f t="shared" si="28"/>
        <v>0.90082274141659191</v>
      </c>
      <c r="BL58" s="78">
        <f t="shared" ref="BL58" si="668">SUM(BL49:BL57)</f>
        <v>0</v>
      </c>
      <c r="BM58" s="78">
        <f>SUM(BM49:BM57)</f>
        <v>190989</v>
      </c>
      <c r="BN58" s="104"/>
      <c r="BO58" s="152">
        <f t="shared" ref="BO58" si="669">SUM(BO49:BO57)</f>
        <v>0</v>
      </c>
      <c r="BP58" s="78">
        <f t="shared" ref="BP58" si="670">SUM(BP49:BP57)</f>
        <v>0</v>
      </c>
      <c r="BQ58" s="79"/>
      <c r="BR58" s="78">
        <f t="shared" ref="BR58" si="671">SUM(BR49:BR57)</f>
        <v>0</v>
      </c>
      <c r="BS58" s="78">
        <f t="shared" ref="BS58" si="672">SUM(BS49:BS57)</f>
        <v>0</v>
      </c>
      <c r="BT58" s="79"/>
      <c r="BU58" s="78">
        <f t="shared" si="5"/>
        <v>0</v>
      </c>
      <c r="BV58" s="78">
        <f t="shared" si="5"/>
        <v>0</v>
      </c>
      <c r="BW58" s="79"/>
      <c r="BX58" s="78">
        <f t="shared" ref="BX58" si="673">SUM(BX49:BX57)</f>
        <v>0</v>
      </c>
      <c r="BY58" s="78">
        <f t="shared" ref="BY58" si="674">SUM(BY49:BY57)</f>
        <v>1480</v>
      </c>
      <c r="BZ58" s="79"/>
      <c r="CA58" s="78">
        <f t="shared" ref="CA58" si="675">SUM(CA49:CA57)</f>
        <v>1641</v>
      </c>
      <c r="CB58" s="78">
        <f t="shared" ref="CB58" si="676">SUM(CB49:CB57)</f>
        <v>1641</v>
      </c>
      <c r="CC58" s="79">
        <f t="shared" si="33"/>
        <v>1</v>
      </c>
      <c r="CD58" s="78">
        <f t="shared" ref="CD58" si="677">SUM(CD49:CD57)</f>
        <v>3044</v>
      </c>
      <c r="CE58" s="78">
        <f t="shared" ref="CE58" si="678">SUM(CE49:CE57)</f>
        <v>3625</v>
      </c>
      <c r="CF58" s="79">
        <f t="shared" si="34"/>
        <v>1.1908672798948752</v>
      </c>
      <c r="CG58" s="78">
        <f t="shared" ref="CG58" si="679">SUM(CG49:CG57)</f>
        <v>3463</v>
      </c>
      <c r="CH58" s="78">
        <f t="shared" ref="CH58" si="680">SUM(CH49:CH57)</f>
        <v>3463</v>
      </c>
      <c r="CI58" s="79">
        <f t="shared" si="35"/>
        <v>1</v>
      </c>
      <c r="CJ58" s="103">
        <f t="shared" ref="CJ58:CK58" si="681">SUM(CJ49:CJ57)</f>
        <v>8148</v>
      </c>
      <c r="CK58" s="144">
        <f t="shared" si="681"/>
        <v>10209</v>
      </c>
      <c r="CL58" s="79">
        <f t="shared" si="166"/>
        <v>1.2529455081001473</v>
      </c>
      <c r="CM58" s="78">
        <f t="shared" ref="CM58:CN58" si="682">SUM(CM49:CM57)</f>
        <v>0</v>
      </c>
      <c r="CN58" s="78">
        <f t="shared" si="682"/>
        <v>0</v>
      </c>
      <c r="CO58" s="79"/>
      <c r="CP58" s="80">
        <f>SUM(CP49:CP57)</f>
        <v>429084</v>
      </c>
      <c r="CQ58" s="152">
        <f>SUM(CQ49:CQ57)</f>
        <v>402293</v>
      </c>
      <c r="CR58" s="79">
        <f t="shared" si="41"/>
        <v>0.93756234210550848</v>
      </c>
      <c r="CS58" s="78">
        <f t="shared" ref="CS58" si="683">SUM(CS49:CS57)</f>
        <v>8764</v>
      </c>
      <c r="CT58" s="78">
        <f t="shared" ref="CT58" si="684">SUM(CT49:CT57)</f>
        <v>8764</v>
      </c>
      <c r="CU58" s="79">
        <f t="shared" si="51"/>
        <v>1</v>
      </c>
      <c r="CV58" s="78">
        <f t="shared" ref="CV58:CW58" si="685">SUM(CV49:CV57)</f>
        <v>1661</v>
      </c>
      <c r="CW58" s="78">
        <f t="shared" si="685"/>
        <v>1661</v>
      </c>
      <c r="CX58" s="79">
        <f t="shared" si="52"/>
        <v>1</v>
      </c>
      <c r="CY58" s="78">
        <f t="shared" ref="CY58:CZ58" si="686">SUM(CY49:CY57)</f>
        <v>0</v>
      </c>
      <c r="CZ58" s="78">
        <f t="shared" si="686"/>
        <v>0</v>
      </c>
      <c r="DA58" s="79"/>
      <c r="DB58" s="78">
        <f t="shared" ref="DB58" si="687">SUM(DB49:DB57)</f>
        <v>500</v>
      </c>
      <c r="DC58" s="78">
        <f t="shared" ref="DC58" si="688">SUM(DC49:DC57)</f>
        <v>500</v>
      </c>
      <c r="DD58" s="79">
        <f t="shared" ref="DD58" si="689">DC58/DB58</f>
        <v>1</v>
      </c>
      <c r="DE58" s="78">
        <f t="shared" ref="DE58" si="690">SUM(DE49:DE57)</f>
        <v>0</v>
      </c>
      <c r="DF58" s="78">
        <f t="shared" ref="DF58" si="691">SUM(DF49:DF57)</f>
        <v>0</v>
      </c>
      <c r="DG58" s="79"/>
      <c r="DH58" s="78">
        <f t="shared" ref="DH58:DI58" si="692">SUM(DH49:DH57)</f>
        <v>3937</v>
      </c>
      <c r="DI58" s="78">
        <f t="shared" si="692"/>
        <v>3937</v>
      </c>
      <c r="DJ58" s="79">
        <f t="shared" si="6"/>
        <v>1</v>
      </c>
      <c r="DK58" s="78">
        <f t="shared" ref="DK58" si="693">SUM(DK49:DK57)</f>
        <v>0</v>
      </c>
      <c r="DL58" s="78">
        <f t="shared" ref="DL58" si="694">SUM(DL49:DL57)</f>
        <v>0</v>
      </c>
      <c r="DM58" s="79"/>
      <c r="DN58" s="78">
        <f t="shared" si="46"/>
        <v>14862</v>
      </c>
      <c r="DO58" s="78">
        <f t="shared" si="46"/>
        <v>14862</v>
      </c>
      <c r="DP58" s="79">
        <f t="shared" si="47"/>
        <v>1</v>
      </c>
      <c r="DQ58" s="78">
        <f t="shared" ref="DQ58:DR58" si="695">SUM(DQ49:DQ57)</f>
        <v>0</v>
      </c>
      <c r="DR58" s="78">
        <f t="shared" si="695"/>
        <v>0</v>
      </c>
      <c r="DS58" s="79"/>
      <c r="DT58" s="78">
        <f>SUM(DT49:DT57)</f>
        <v>0</v>
      </c>
      <c r="DU58" s="78">
        <f>SUM(DU49:DU57)</f>
        <v>0</v>
      </c>
      <c r="DV58" s="79"/>
      <c r="DW58" s="78">
        <f t="shared" ref="DW58" si="696">SUM(DW49:DW57)</f>
        <v>0</v>
      </c>
      <c r="DX58" s="78">
        <f t="shared" ref="DX58" si="697">SUM(DX49:DX57)</f>
        <v>0</v>
      </c>
      <c r="DY58" s="94"/>
      <c r="DZ58" s="78">
        <f t="shared" ref="DZ58:EA58" si="698">SUM(DZ49:DZ57)</f>
        <v>0</v>
      </c>
      <c r="EA58" s="78">
        <f t="shared" si="698"/>
        <v>0</v>
      </c>
      <c r="EB58" s="94"/>
      <c r="EC58" s="78">
        <f t="shared" si="513"/>
        <v>443946</v>
      </c>
      <c r="ED58" s="78">
        <f t="shared" si="514"/>
        <v>417155</v>
      </c>
      <c r="EE58" s="79">
        <f t="shared" si="50"/>
        <v>0.93965257035765615</v>
      </c>
    </row>
    <row r="59" spans="1:135" s="1" customFormat="1" ht="14.25" customHeight="1" x14ac:dyDescent="0.25">
      <c r="A59" s="56">
        <v>48</v>
      </c>
      <c r="B59" s="125" t="s">
        <v>81</v>
      </c>
      <c r="C59" s="176" t="s">
        <v>34</v>
      </c>
      <c r="D59" s="146"/>
      <c r="E59" s="25"/>
      <c r="F59" s="57"/>
      <c r="G59" s="25"/>
      <c r="H59" s="25"/>
      <c r="I59" s="57"/>
      <c r="J59" s="25"/>
      <c r="K59" s="25"/>
      <c r="L59" s="57"/>
      <c r="M59" s="25"/>
      <c r="N59" s="25"/>
      <c r="O59" s="57"/>
      <c r="P59" s="25"/>
      <c r="Q59" s="25"/>
      <c r="R59" s="57"/>
      <c r="S59" s="25"/>
      <c r="T59" s="25"/>
      <c r="U59" s="57"/>
      <c r="V59" s="25"/>
      <c r="W59" s="25"/>
      <c r="X59" s="118"/>
      <c r="Y59" s="146"/>
      <c r="Z59" s="25"/>
      <c r="AA59" s="115"/>
      <c r="AB59" s="25"/>
      <c r="AC59" s="25"/>
      <c r="AD59" s="57"/>
      <c r="AE59" s="25"/>
      <c r="AF59" s="25"/>
      <c r="AG59" s="57"/>
      <c r="AH59" s="25"/>
      <c r="AI59" s="25"/>
      <c r="AJ59" s="57"/>
      <c r="AK59" s="25"/>
      <c r="AL59" s="25"/>
      <c r="AM59" s="57"/>
      <c r="AN59" s="25"/>
      <c r="AO59" s="25"/>
      <c r="AP59" s="57"/>
      <c r="AQ59" s="25"/>
      <c r="AR59" s="25"/>
      <c r="AS59" s="57"/>
      <c r="AT59" s="25"/>
      <c r="AU59" s="25"/>
      <c r="AV59" s="57"/>
      <c r="AW59" s="25"/>
      <c r="AX59" s="25"/>
      <c r="AY59" s="57"/>
      <c r="AZ59" s="25"/>
      <c r="BA59" s="25"/>
      <c r="BB59" s="57"/>
      <c r="BC59" s="25"/>
      <c r="BD59" s="25"/>
      <c r="BE59" s="57"/>
      <c r="BF59" s="25"/>
      <c r="BG59" s="25"/>
      <c r="BH59" s="57"/>
      <c r="BI59" s="25">
        <f t="shared" si="27"/>
        <v>0</v>
      </c>
      <c r="BJ59" s="25">
        <f t="shared" si="4"/>
        <v>0</v>
      </c>
      <c r="BK59" s="57"/>
      <c r="BL59" s="169"/>
      <c r="BM59" s="25"/>
      <c r="BN59" s="118"/>
      <c r="BO59" s="146"/>
      <c r="BP59" s="25"/>
      <c r="BQ59" s="57"/>
      <c r="BR59" s="25"/>
      <c r="BS59" s="25"/>
      <c r="BT59" s="57"/>
      <c r="BU59" s="25">
        <f t="shared" si="5"/>
        <v>0</v>
      </c>
      <c r="BV59" s="25">
        <f t="shared" si="5"/>
        <v>0</v>
      </c>
      <c r="BW59" s="57"/>
      <c r="BX59" s="25"/>
      <c r="BY59" s="25"/>
      <c r="BZ59" s="57"/>
      <c r="CA59" s="25"/>
      <c r="CB59" s="25"/>
      <c r="CC59" s="57"/>
      <c r="CD59" s="25"/>
      <c r="CE59" s="25"/>
      <c r="CF59" s="57"/>
      <c r="CG59" s="25"/>
      <c r="CH59" s="25"/>
      <c r="CI59" s="57"/>
      <c r="CJ59" s="25"/>
      <c r="CK59" s="25"/>
      <c r="CL59" s="57"/>
      <c r="CM59" s="25"/>
      <c r="CN59" s="25"/>
      <c r="CO59" s="57"/>
      <c r="CP59" s="169">
        <f>D59+M59+P59+AB59+AQ59+BI59+BU59+CJ59+CM59</f>
        <v>0</v>
      </c>
      <c r="CQ59" s="146">
        <f>E59+N59+Q59+AC59+AR59+BJ59+BV59+CK59+CN59</f>
        <v>0</v>
      </c>
      <c r="CR59" s="57"/>
      <c r="CS59" s="25"/>
      <c r="CT59" s="25"/>
      <c r="CU59" s="57"/>
      <c r="CV59" s="25"/>
      <c r="CW59" s="25"/>
      <c r="CX59" s="57"/>
      <c r="CY59" s="25"/>
      <c r="CZ59" s="25"/>
      <c r="DA59" s="57"/>
      <c r="DB59" s="25"/>
      <c r="DC59" s="25"/>
      <c r="DD59" s="57"/>
      <c r="DE59" s="25"/>
      <c r="DF59" s="25"/>
      <c r="DG59" s="57"/>
      <c r="DH59" s="25"/>
      <c r="DI59" s="25"/>
      <c r="DJ59" s="57"/>
      <c r="DK59" s="25"/>
      <c r="DL59" s="25"/>
      <c r="DM59" s="57"/>
      <c r="DN59" s="224">
        <f t="shared" si="46"/>
        <v>0</v>
      </c>
      <c r="DO59" s="25">
        <f t="shared" si="46"/>
        <v>0</v>
      </c>
      <c r="DP59" s="57"/>
      <c r="DQ59" s="25"/>
      <c r="DR59" s="25"/>
      <c r="DS59" s="57"/>
      <c r="DT59" s="25"/>
      <c r="DU59" s="25"/>
      <c r="DV59" s="57"/>
      <c r="DW59" s="25"/>
      <c r="DX59" s="25"/>
      <c r="DY59" s="57"/>
      <c r="DZ59" s="25"/>
      <c r="EA59" s="25"/>
      <c r="EB59" s="57"/>
      <c r="EC59" s="28">
        <f t="shared" si="513"/>
        <v>0</v>
      </c>
      <c r="ED59" s="28">
        <f t="shared" si="514"/>
        <v>0</v>
      </c>
      <c r="EE59" s="26"/>
    </row>
    <row r="60" spans="1:135" s="1" customFormat="1" ht="16.5" thickBot="1" x14ac:dyDescent="0.3">
      <c r="A60" s="58">
        <v>49</v>
      </c>
      <c r="B60" s="140" t="s">
        <v>132</v>
      </c>
      <c r="C60" s="178" t="s">
        <v>133</v>
      </c>
      <c r="D60" s="153"/>
      <c r="E60" s="59"/>
      <c r="F60" s="60"/>
      <c r="G60" s="59"/>
      <c r="H60" s="59"/>
      <c r="I60" s="60"/>
      <c r="J60" s="59"/>
      <c r="K60" s="59"/>
      <c r="L60" s="60"/>
      <c r="M60" s="59"/>
      <c r="N60" s="59"/>
      <c r="O60" s="60"/>
      <c r="P60" s="59"/>
      <c r="Q60" s="59"/>
      <c r="R60" s="60"/>
      <c r="S60" s="59"/>
      <c r="T60" s="59"/>
      <c r="U60" s="60"/>
      <c r="V60" s="59"/>
      <c r="W60" s="59"/>
      <c r="X60" s="162"/>
      <c r="Y60" s="153"/>
      <c r="Z60" s="59"/>
      <c r="AA60" s="117"/>
      <c r="AB60" s="59"/>
      <c r="AC60" s="59"/>
      <c r="AD60" s="60"/>
      <c r="AE60" s="59"/>
      <c r="AF60" s="59"/>
      <c r="AG60" s="60"/>
      <c r="AH60" s="59"/>
      <c r="AI60" s="59"/>
      <c r="AJ60" s="60"/>
      <c r="AK60" s="59"/>
      <c r="AL60" s="59"/>
      <c r="AM60" s="60"/>
      <c r="AN60" s="59"/>
      <c r="AO60" s="59"/>
      <c r="AP60" s="60"/>
      <c r="AQ60" s="59"/>
      <c r="AR60" s="59"/>
      <c r="AS60" s="60"/>
      <c r="AT60" s="59"/>
      <c r="AU60" s="59"/>
      <c r="AV60" s="60"/>
      <c r="AW60" s="59"/>
      <c r="AX60" s="59"/>
      <c r="AY60" s="60"/>
      <c r="AZ60" s="59"/>
      <c r="BA60" s="59"/>
      <c r="BB60" s="60"/>
      <c r="BC60" s="59"/>
      <c r="BD60" s="59"/>
      <c r="BE60" s="60"/>
      <c r="BF60" s="59"/>
      <c r="BG60" s="59"/>
      <c r="BH60" s="60"/>
      <c r="BI60" s="34">
        <f t="shared" si="27"/>
        <v>0</v>
      </c>
      <c r="BJ60" s="34">
        <f t="shared" si="4"/>
        <v>0</v>
      </c>
      <c r="BK60" s="60"/>
      <c r="BL60" s="200"/>
      <c r="BM60" s="59"/>
      <c r="BN60" s="162"/>
      <c r="BO60" s="153"/>
      <c r="BP60" s="59"/>
      <c r="BQ60" s="60"/>
      <c r="BR60" s="59"/>
      <c r="BS60" s="59"/>
      <c r="BT60" s="60"/>
      <c r="BU60" s="59"/>
      <c r="BV60" s="59"/>
      <c r="BW60" s="60"/>
      <c r="BX60" s="59"/>
      <c r="BY60" s="59"/>
      <c r="BZ60" s="60"/>
      <c r="CA60" s="59"/>
      <c r="CB60" s="59"/>
      <c r="CC60" s="60"/>
      <c r="CD60" s="59"/>
      <c r="CE60" s="59"/>
      <c r="CF60" s="60"/>
      <c r="CG60" s="59"/>
      <c r="CH60" s="59"/>
      <c r="CI60" s="60"/>
      <c r="CJ60" s="34"/>
      <c r="CK60" s="34"/>
      <c r="CL60" s="60"/>
      <c r="CM60" s="59"/>
      <c r="CN60" s="59"/>
      <c r="CO60" s="60"/>
      <c r="CP60" s="171">
        <f>D60+M60+P60+AB60+AQ60+BI60+BU60+CJ60+CM60</f>
        <v>0</v>
      </c>
      <c r="CQ60" s="148">
        <f>E60+N60+Q60+AC60+AR60+BJ60+BV60+CK60+CN60</f>
        <v>0</v>
      </c>
      <c r="CR60" s="60"/>
      <c r="CS60" s="59"/>
      <c r="CT60" s="59"/>
      <c r="CU60" s="60"/>
      <c r="CV60" s="59"/>
      <c r="CW60" s="59"/>
      <c r="CX60" s="60"/>
      <c r="CY60" s="59"/>
      <c r="CZ60" s="59"/>
      <c r="DA60" s="60"/>
      <c r="DB60" s="59"/>
      <c r="DC60" s="59"/>
      <c r="DD60" s="60"/>
      <c r="DE60" s="59"/>
      <c r="DF60" s="59"/>
      <c r="DG60" s="60"/>
      <c r="DH60" s="59"/>
      <c r="DI60" s="59"/>
      <c r="DJ60" s="60"/>
      <c r="DK60" s="59"/>
      <c r="DL60" s="59"/>
      <c r="DM60" s="60"/>
      <c r="DN60" s="171">
        <f t="shared" si="46"/>
        <v>0</v>
      </c>
      <c r="DO60" s="23">
        <f t="shared" si="46"/>
        <v>0</v>
      </c>
      <c r="DP60" s="60"/>
      <c r="DQ60" s="59"/>
      <c r="DR60" s="59"/>
      <c r="DS60" s="60"/>
      <c r="DT60" s="59"/>
      <c r="DU60" s="59"/>
      <c r="DV60" s="60"/>
      <c r="DW60" s="59"/>
      <c r="DX60" s="59"/>
      <c r="DY60" s="60"/>
      <c r="DZ60" s="59"/>
      <c r="EA60" s="59"/>
      <c r="EB60" s="60"/>
      <c r="EC60" s="28">
        <f t="shared" si="513"/>
        <v>0</v>
      </c>
      <c r="ED60" s="28">
        <f t="shared" si="514"/>
        <v>0</v>
      </c>
      <c r="EE60" s="61"/>
    </row>
    <row r="61" spans="1:135" s="54" customFormat="1" ht="16.5" thickBot="1" x14ac:dyDescent="0.3">
      <c r="A61" s="213">
        <v>50</v>
      </c>
      <c r="B61" s="130" t="s">
        <v>82</v>
      </c>
      <c r="C61" s="175" t="s">
        <v>150</v>
      </c>
      <c r="D61" s="145">
        <f>SUM(D59:D60)</f>
        <v>0</v>
      </c>
      <c r="E61" s="18">
        <f>SUM(E59:E60)</f>
        <v>0</v>
      </c>
      <c r="F61" s="53"/>
      <c r="G61" s="18">
        <f t="shared" ref="G61" si="699">SUM(G59:G60)</f>
        <v>0</v>
      </c>
      <c r="H61" s="18">
        <f t="shared" ref="H61:BP61" si="700">SUM(H59:H60)</f>
        <v>0</v>
      </c>
      <c r="I61" s="53"/>
      <c r="J61" s="18">
        <f t="shared" ref="J61" si="701">SUM(J59:J60)</f>
        <v>0</v>
      </c>
      <c r="K61" s="18">
        <f t="shared" si="700"/>
        <v>0</v>
      </c>
      <c r="L61" s="53"/>
      <c r="M61" s="18">
        <f t="shared" ref="M61" si="702">SUM(M59:M60)</f>
        <v>0</v>
      </c>
      <c r="N61" s="18">
        <f t="shared" si="700"/>
        <v>0</v>
      </c>
      <c r="O61" s="53"/>
      <c r="P61" s="18">
        <f t="shared" ref="P61" si="703">SUM(P59:P60)</f>
        <v>0</v>
      </c>
      <c r="Q61" s="18">
        <f t="shared" si="700"/>
        <v>0</v>
      </c>
      <c r="R61" s="53"/>
      <c r="S61" s="18">
        <f t="shared" ref="S61" si="704">SUM(S59:S60)</f>
        <v>0</v>
      </c>
      <c r="T61" s="18">
        <f t="shared" si="700"/>
        <v>0</v>
      </c>
      <c r="U61" s="53"/>
      <c r="V61" s="18">
        <f t="shared" ref="V61:W61" si="705">SUM(V59:V60)</f>
        <v>0</v>
      </c>
      <c r="W61" s="18">
        <f t="shared" si="705"/>
        <v>0</v>
      </c>
      <c r="X61" s="86"/>
      <c r="Y61" s="145">
        <f t="shared" ref="Y61" si="706">SUM(Y59:Y60)</f>
        <v>0</v>
      </c>
      <c r="Z61" s="18">
        <f t="shared" ref="Z61" si="707">SUM(Z59:Z60)</f>
        <v>0</v>
      </c>
      <c r="AA61" s="19"/>
      <c r="AB61" s="18">
        <f t="shared" ref="AB61" si="708">SUM(AB59:AB60)</f>
        <v>0</v>
      </c>
      <c r="AC61" s="18">
        <f t="shared" ref="AC61" si="709">SUM(AC59:AC60)</f>
        <v>0</v>
      </c>
      <c r="AD61" s="53"/>
      <c r="AE61" s="18">
        <f t="shared" ref="AE61" si="710">SUM(AE59:AE60)</f>
        <v>0</v>
      </c>
      <c r="AF61" s="18">
        <f t="shared" si="700"/>
        <v>0</v>
      </c>
      <c r="AG61" s="53"/>
      <c r="AH61" s="18">
        <f t="shared" ref="AH61" si="711">SUM(AH59:AH60)</f>
        <v>0</v>
      </c>
      <c r="AI61" s="18">
        <f t="shared" si="700"/>
        <v>0</v>
      </c>
      <c r="AJ61" s="53"/>
      <c r="AK61" s="18">
        <f t="shared" ref="AK61" si="712">SUM(AK59:AK60)</f>
        <v>0</v>
      </c>
      <c r="AL61" s="18">
        <f t="shared" si="700"/>
        <v>0</v>
      </c>
      <c r="AM61" s="53"/>
      <c r="AN61" s="18">
        <f t="shared" ref="AN61" si="713">SUM(AN59:AN60)</f>
        <v>0</v>
      </c>
      <c r="AO61" s="18">
        <f t="shared" si="700"/>
        <v>0</v>
      </c>
      <c r="AP61" s="53"/>
      <c r="AQ61" s="18">
        <f t="shared" ref="AQ61" si="714">SUM(AQ59:AQ60)</f>
        <v>0</v>
      </c>
      <c r="AR61" s="18">
        <f t="shared" si="700"/>
        <v>0</v>
      </c>
      <c r="AS61" s="53"/>
      <c r="AT61" s="18">
        <f t="shared" ref="AT61" si="715">SUM(AT59:AT60)</f>
        <v>0</v>
      </c>
      <c r="AU61" s="18">
        <f t="shared" si="700"/>
        <v>0</v>
      </c>
      <c r="AV61" s="53"/>
      <c r="AW61" s="18">
        <f t="shared" ref="AW61" si="716">SUM(AW59:AW60)</f>
        <v>0</v>
      </c>
      <c r="AX61" s="18">
        <f t="shared" si="700"/>
        <v>0</v>
      </c>
      <c r="AY61" s="53"/>
      <c r="AZ61" s="18">
        <f t="shared" ref="AZ61" si="717">SUM(AZ59:AZ60)</f>
        <v>0</v>
      </c>
      <c r="BA61" s="18">
        <f t="shared" si="700"/>
        <v>0</v>
      </c>
      <c r="BB61" s="53"/>
      <c r="BC61" s="18">
        <f t="shared" ref="BC61" si="718">SUM(BC59:BC60)</f>
        <v>0</v>
      </c>
      <c r="BD61" s="18">
        <f t="shared" si="700"/>
        <v>0</v>
      </c>
      <c r="BE61" s="53"/>
      <c r="BF61" s="18">
        <f t="shared" ref="BF61" si="719">SUM(BF59:BF60)</f>
        <v>0</v>
      </c>
      <c r="BG61" s="18">
        <f t="shared" si="700"/>
        <v>0</v>
      </c>
      <c r="BH61" s="53"/>
      <c r="BI61" s="18">
        <f t="shared" si="27"/>
        <v>0</v>
      </c>
      <c r="BJ61" s="18">
        <f t="shared" si="4"/>
        <v>0</v>
      </c>
      <c r="BK61" s="53"/>
      <c r="BL61" s="18">
        <f t="shared" ref="BL61:BM61" si="720">SUM(BL59:BL60)</f>
        <v>0</v>
      </c>
      <c r="BM61" s="18">
        <f t="shared" si="720"/>
        <v>0</v>
      </c>
      <c r="BN61" s="86"/>
      <c r="BO61" s="145">
        <f t="shared" ref="BO61" si="721">SUM(BO59:BO60)</f>
        <v>0</v>
      </c>
      <c r="BP61" s="18">
        <f t="shared" si="700"/>
        <v>0</v>
      </c>
      <c r="BQ61" s="53"/>
      <c r="BR61" s="18">
        <f t="shared" ref="BR61" si="722">SUM(BR59:BR60)</f>
        <v>0</v>
      </c>
      <c r="BS61" s="18">
        <f t="shared" ref="BS61" si="723">SUM(BS59:BS60)</f>
        <v>0</v>
      </c>
      <c r="BT61" s="53"/>
      <c r="BU61" s="18">
        <f t="shared" ref="BU61" si="724">SUM(BU59:BU60)</f>
        <v>0</v>
      </c>
      <c r="BV61" s="18">
        <f t="shared" ref="BV61:DU61" si="725">SUM(BV59:BV60)</f>
        <v>0</v>
      </c>
      <c r="BW61" s="53"/>
      <c r="BX61" s="18">
        <f t="shared" ref="BX61" si="726">SUM(BX59:BX60)</f>
        <v>0</v>
      </c>
      <c r="BY61" s="18">
        <f t="shared" si="725"/>
        <v>0</v>
      </c>
      <c r="BZ61" s="53"/>
      <c r="CA61" s="18">
        <f t="shared" ref="CA61" si="727">SUM(CA59:CA60)</f>
        <v>0</v>
      </c>
      <c r="CB61" s="18">
        <f t="shared" si="725"/>
        <v>0</v>
      </c>
      <c r="CC61" s="53"/>
      <c r="CD61" s="18">
        <f t="shared" ref="CD61" si="728">SUM(CD59:CD60)</f>
        <v>0</v>
      </c>
      <c r="CE61" s="18">
        <f t="shared" si="725"/>
        <v>0</v>
      </c>
      <c r="CF61" s="53"/>
      <c r="CG61" s="18">
        <f t="shared" ref="CG61" si="729">SUM(CG59:CG60)</f>
        <v>0</v>
      </c>
      <c r="CH61" s="18">
        <f t="shared" ref="CH61" si="730">SUM(CH59:CH60)</f>
        <v>0</v>
      </c>
      <c r="CI61" s="53"/>
      <c r="CJ61" s="18">
        <f t="shared" ref="CJ61" si="731">SUM(CJ59:CJ60)</f>
        <v>0</v>
      </c>
      <c r="CK61" s="18">
        <f t="shared" si="725"/>
        <v>0</v>
      </c>
      <c r="CL61" s="53"/>
      <c r="CM61" s="18">
        <f t="shared" ref="CM61:CN61" si="732">SUM(CM59:CM60)</f>
        <v>0</v>
      </c>
      <c r="CN61" s="18">
        <f t="shared" si="732"/>
        <v>0</v>
      </c>
      <c r="CO61" s="53"/>
      <c r="CP61" s="17">
        <f>SUM(CP59:CP60)</f>
        <v>0</v>
      </c>
      <c r="CQ61" s="145">
        <f>SUM(CQ59:CQ60)</f>
        <v>0</v>
      </c>
      <c r="CR61" s="53"/>
      <c r="CS61" s="18">
        <f t="shared" ref="CS61" si="733">SUM(CS59:CS60)</f>
        <v>0</v>
      </c>
      <c r="CT61" s="18">
        <f t="shared" si="725"/>
        <v>0</v>
      </c>
      <c r="CU61" s="53"/>
      <c r="CV61" s="18">
        <f t="shared" ref="CV61" si="734">SUM(CV59:CV60)</f>
        <v>0</v>
      </c>
      <c r="CW61" s="18">
        <f t="shared" si="725"/>
        <v>0</v>
      </c>
      <c r="CX61" s="53"/>
      <c r="CY61" s="18">
        <f t="shared" ref="CY61:CZ61" si="735">SUM(CY59:CY60)</f>
        <v>0</v>
      </c>
      <c r="CZ61" s="18">
        <f t="shared" si="735"/>
        <v>0</v>
      </c>
      <c r="DA61" s="53"/>
      <c r="DB61" s="18">
        <f t="shared" ref="DB61" si="736">SUM(DB59:DB60)</f>
        <v>0</v>
      </c>
      <c r="DC61" s="18">
        <f t="shared" si="725"/>
        <v>0</v>
      </c>
      <c r="DD61" s="53"/>
      <c r="DE61" s="18">
        <f t="shared" ref="DE61" si="737">SUM(DE59:DE60)</f>
        <v>0</v>
      </c>
      <c r="DF61" s="18">
        <f t="shared" si="725"/>
        <v>0</v>
      </c>
      <c r="DG61" s="53"/>
      <c r="DH61" s="18">
        <f t="shared" ref="DH61" si="738">SUM(DH59:DH60)</f>
        <v>0</v>
      </c>
      <c r="DI61" s="18">
        <f t="shared" si="725"/>
        <v>0</v>
      </c>
      <c r="DJ61" s="53"/>
      <c r="DK61" s="18">
        <f t="shared" ref="DK61" si="739">SUM(DK59:DK60)</f>
        <v>0</v>
      </c>
      <c r="DL61" s="18">
        <f t="shared" si="725"/>
        <v>0</v>
      </c>
      <c r="DM61" s="53"/>
      <c r="DN61" s="18">
        <f t="shared" si="46"/>
        <v>0</v>
      </c>
      <c r="DO61" s="18">
        <f t="shared" si="46"/>
        <v>0</v>
      </c>
      <c r="DP61" s="53"/>
      <c r="DQ61" s="18">
        <f t="shared" ref="DQ61:DR61" si="740">SUM(DQ59:DQ60)</f>
        <v>0</v>
      </c>
      <c r="DR61" s="18">
        <f t="shared" si="740"/>
        <v>0</v>
      </c>
      <c r="DS61" s="53"/>
      <c r="DT61" s="18">
        <f t="shared" ref="DT61" si="741">SUM(DT59:DT60)</f>
        <v>0</v>
      </c>
      <c r="DU61" s="18">
        <f t="shared" si="725"/>
        <v>0</v>
      </c>
      <c r="DV61" s="53"/>
      <c r="DW61" s="18">
        <f t="shared" ref="DW61:DX61" si="742">SUM(DW59:DW60)</f>
        <v>0</v>
      </c>
      <c r="DX61" s="18">
        <f t="shared" si="742"/>
        <v>0</v>
      </c>
      <c r="DY61" s="53"/>
      <c r="DZ61" s="18">
        <f t="shared" ref="DZ61:EA61" si="743">SUM(DZ59:DZ60)</f>
        <v>0</v>
      </c>
      <c r="EA61" s="18">
        <f t="shared" si="743"/>
        <v>0</v>
      </c>
      <c r="EB61" s="53"/>
      <c r="EC61" s="18">
        <f t="shared" si="513"/>
        <v>0</v>
      </c>
      <c r="ED61" s="18">
        <f t="shared" si="514"/>
        <v>0</v>
      </c>
      <c r="EE61" s="53"/>
    </row>
    <row r="62" spans="1:135" s="54" customFormat="1" ht="16.5" thickBot="1" x14ac:dyDescent="0.3">
      <c r="A62" s="213">
        <v>51</v>
      </c>
      <c r="B62" s="130" t="s">
        <v>83</v>
      </c>
      <c r="C62" s="175" t="s">
        <v>35</v>
      </c>
      <c r="D62" s="145"/>
      <c r="E62" s="18"/>
      <c r="F62" s="53"/>
      <c r="G62" s="18"/>
      <c r="H62" s="18"/>
      <c r="I62" s="53"/>
      <c r="J62" s="18"/>
      <c r="K62" s="18"/>
      <c r="L62" s="53"/>
      <c r="M62" s="18"/>
      <c r="N62" s="18"/>
      <c r="O62" s="53"/>
      <c r="P62" s="18"/>
      <c r="Q62" s="18"/>
      <c r="R62" s="53"/>
      <c r="S62" s="18"/>
      <c r="T62" s="18"/>
      <c r="U62" s="53"/>
      <c r="V62" s="18"/>
      <c r="W62" s="18"/>
      <c r="X62" s="86"/>
      <c r="Y62" s="145"/>
      <c r="Z62" s="18"/>
      <c r="AA62" s="19"/>
      <c r="AB62" s="18">
        <f t="shared" ref="AB62:AC62" si="744">S62+V62+Y62</f>
        <v>0</v>
      </c>
      <c r="AC62" s="18">
        <f t="shared" si="744"/>
        <v>0</v>
      </c>
      <c r="AD62" s="53"/>
      <c r="AE62" s="18"/>
      <c r="AF62" s="18"/>
      <c r="AG62" s="53"/>
      <c r="AH62" s="18"/>
      <c r="AI62" s="18"/>
      <c r="AJ62" s="53"/>
      <c r="AK62" s="18"/>
      <c r="AL62" s="18"/>
      <c r="AM62" s="53"/>
      <c r="AN62" s="18"/>
      <c r="AO62" s="18"/>
      <c r="AP62" s="53"/>
      <c r="AQ62" s="18">
        <f>AE62+AH62+AK62+AN62</f>
        <v>0</v>
      </c>
      <c r="AR62" s="18">
        <f>AF62+AI62+AL62+AO62</f>
        <v>0</v>
      </c>
      <c r="AS62" s="53"/>
      <c r="AT62" s="18"/>
      <c r="AU62" s="18"/>
      <c r="AV62" s="53"/>
      <c r="AW62" s="18"/>
      <c r="AX62" s="18"/>
      <c r="AY62" s="53"/>
      <c r="AZ62" s="18"/>
      <c r="BA62" s="18"/>
      <c r="BB62" s="53"/>
      <c r="BC62" s="18"/>
      <c r="BD62" s="18"/>
      <c r="BE62" s="53"/>
      <c r="BF62" s="18"/>
      <c r="BG62" s="18"/>
      <c r="BH62" s="53"/>
      <c r="BI62" s="18">
        <f t="shared" si="27"/>
        <v>0</v>
      </c>
      <c r="BJ62" s="18">
        <f t="shared" si="4"/>
        <v>0</v>
      </c>
      <c r="BK62" s="53"/>
      <c r="BL62" s="17"/>
      <c r="BM62" s="18"/>
      <c r="BN62" s="86"/>
      <c r="BO62" s="145"/>
      <c r="BP62" s="18"/>
      <c r="BQ62" s="53"/>
      <c r="BR62" s="18"/>
      <c r="BS62" s="18"/>
      <c r="BT62" s="53"/>
      <c r="BU62" s="18">
        <f t="shared" si="5"/>
        <v>0</v>
      </c>
      <c r="BV62" s="18">
        <f t="shared" si="5"/>
        <v>0</v>
      </c>
      <c r="BW62" s="53"/>
      <c r="BX62" s="18"/>
      <c r="BY62" s="18"/>
      <c r="BZ62" s="53"/>
      <c r="CA62" s="18"/>
      <c r="CB62" s="18"/>
      <c r="CC62" s="53"/>
      <c r="CD62" s="18"/>
      <c r="CE62" s="18"/>
      <c r="CF62" s="53"/>
      <c r="CG62" s="18"/>
      <c r="CH62" s="18"/>
      <c r="CI62" s="53"/>
      <c r="CJ62" s="18"/>
      <c r="CK62" s="18"/>
      <c r="CL62" s="53"/>
      <c r="CM62" s="18"/>
      <c r="CN62" s="18"/>
      <c r="CO62" s="53"/>
      <c r="CP62" s="17">
        <f t="shared" ref="CP62:CQ64" si="745">D62+M62+P62+AB62+AQ62+BI62+BU62+CJ62+CM62</f>
        <v>0</v>
      </c>
      <c r="CQ62" s="145">
        <f t="shared" si="745"/>
        <v>0</v>
      </c>
      <c r="CR62" s="53"/>
      <c r="CS62" s="18"/>
      <c r="CT62" s="18"/>
      <c r="CU62" s="53"/>
      <c r="CV62" s="18"/>
      <c r="CW62" s="18"/>
      <c r="CX62" s="53"/>
      <c r="CY62" s="18"/>
      <c r="CZ62" s="18"/>
      <c r="DA62" s="53"/>
      <c r="DB62" s="18"/>
      <c r="DC62" s="18"/>
      <c r="DD62" s="53"/>
      <c r="DE62" s="18"/>
      <c r="DF62" s="18"/>
      <c r="DG62" s="53"/>
      <c r="DH62" s="18"/>
      <c r="DI62" s="18"/>
      <c r="DJ62" s="53"/>
      <c r="DK62" s="18"/>
      <c r="DL62" s="18"/>
      <c r="DM62" s="53"/>
      <c r="DN62" s="18">
        <f t="shared" si="46"/>
        <v>0</v>
      </c>
      <c r="DO62" s="18">
        <f t="shared" si="46"/>
        <v>0</v>
      </c>
      <c r="DP62" s="53"/>
      <c r="DQ62" s="18"/>
      <c r="DR62" s="18"/>
      <c r="DS62" s="53"/>
      <c r="DT62" s="18"/>
      <c r="DU62" s="18"/>
      <c r="DV62" s="53"/>
      <c r="DW62" s="18"/>
      <c r="DX62" s="18"/>
      <c r="DY62" s="53"/>
      <c r="DZ62" s="18"/>
      <c r="EA62" s="18">
        <v>18813</v>
      </c>
      <c r="EB62" s="53"/>
      <c r="EC62" s="18">
        <f t="shared" si="513"/>
        <v>0</v>
      </c>
      <c r="ED62" s="18">
        <f t="shared" si="514"/>
        <v>18813</v>
      </c>
      <c r="EE62" s="53"/>
    </row>
    <row r="63" spans="1:135" s="36" customFormat="1" x14ac:dyDescent="0.25">
      <c r="A63" s="22">
        <v>52</v>
      </c>
      <c r="B63" s="141" t="s">
        <v>134</v>
      </c>
      <c r="C63" s="179" t="s">
        <v>36</v>
      </c>
      <c r="D63" s="154"/>
      <c r="E63" s="23"/>
      <c r="F63" s="55"/>
      <c r="G63" s="23"/>
      <c r="H63" s="23"/>
      <c r="I63" s="55"/>
      <c r="J63" s="23"/>
      <c r="K63" s="23"/>
      <c r="L63" s="55"/>
      <c r="M63" s="23"/>
      <c r="N63" s="23"/>
      <c r="O63" s="55"/>
      <c r="P63" s="23"/>
      <c r="Q63" s="23"/>
      <c r="R63" s="55"/>
      <c r="S63" s="23"/>
      <c r="T63" s="23"/>
      <c r="U63" s="55"/>
      <c r="V63" s="23"/>
      <c r="W63" s="23"/>
      <c r="X63" s="163"/>
      <c r="Y63" s="154"/>
      <c r="Z63" s="23"/>
      <c r="AA63" s="115"/>
      <c r="AB63" s="23">
        <f t="shared" ref="AB63:AC64" si="746">S63+V63+Y63</f>
        <v>0</v>
      </c>
      <c r="AC63" s="23">
        <f t="shared" si="746"/>
        <v>0</v>
      </c>
      <c r="AD63" s="55"/>
      <c r="AE63" s="23"/>
      <c r="AF63" s="23"/>
      <c r="AG63" s="55"/>
      <c r="AH63" s="23"/>
      <c r="AI63" s="23"/>
      <c r="AJ63" s="55"/>
      <c r="AK63" s="23"/>
      <c r="AL63" s="23"/>
      <c r="AM63" s="55"/>
      <c r="AN63" s="23"/>
      <c r="AO63" s="23"/>
      <c r="AP63" s="55"/>
      <c r="AQ63" s="23"/>
      <c r="AR63" s="23"/>
      <c r="AS63" s="55"/>
      <c r="AT63" s="23"/>
      <c r="AU63" s="23"/>
      <c r="AV63" s="55"/>
      <c r="AW63" s="23"/>
      <c r="AX63" s="23"/>
      <c r="AY63" s="55"/>
      <c r="AZ63" s="23"/>
      <c r="BA63" s="23"/>
      <c r="BB63" s="55"/>
      <c r="BC63" s="23"/>
      <c r="BD63" s="23"/>
      <c r="BE63" s="55"/>
      <c r="BF63" s="23"/>
      <c r="BG63" s="23"/>
      <c r="BH63" s="55"/>
      <c r="BI63" s="23">
        <f t="shared" si="27"/>
        <v>0</v>
      </c>
      <c r="BJ63" s="23">
        <f t="shared" si="4"/>
        <v>0</v>
      </c>
      <c r="BK63" s="55"/>
      <c r="BL63" s="201"/>
      <c r="BM63" s="23"/>
      <c r="BN63" s="163"/>
      <c r="BO63" s="154"/>
      <c r="BP63" s="23"/>
      <c r="BQ63" s="55"/>
      <c r="BR63" s="23"/>
      <c r="BS63" s="23"/>
      <c r="BT63" s="55"/>
      <c r="BU63" s="23">
        <f t="shared" si="5"/>
        <v>0</v>
      </c>
      <c r="BV63" s="23">
        <f t="shared" si="5"/>
        <v>0</v>
      </c>
      <c r="BW63" s="55"/>
      <c r="BX63" s="23"/>
      <c r="BY63" s="23"/>
      <c r="BZ63" s="55"/>
      <c r="CA63" s="23"/>
      <c r="CB63" s="23"/>
      <c r="CC63" s="55"/>
      <c r="CD63" s="23"/>
      <c r="CE63" s="23"/>
      <c r="CF63" s="55"/>
      <c r="CG63" s="23"/>
      <c r="CH63" s="23"/>
      <c r="CI63" s="55"/>
      <c r="CJ63" s="23"/>
      <c r="CK63" s="23"/>
      <c r="CL63" s="55"/>
      <c r="CM63" s="23"/>
      <c r="CN63" s="23"/>
      <c r="CO63" s="55"/>
      <c r="CP63" s="169">
        <f t="shared" si="745"/>
        <v>0</v>
      </c>
      <c r="CQ63" s="146">
        <f t="shared" si="745"/>
        <v>0</v>
      </c>
      <c r="CR63" s="55"/>
      <c r="CS63" s="23"/>
      <c r="CT63" s="23"/>
      <c r="CU63" s="55"/>
      <c r="CV63" s="23"/>
      <c r="CW63" s="23"/>
      <c r="CX63" s="55"/>
      <c r="CY63" s="23"/>
      <c r="CZ63" s="23"/>
      <c r="DA63" s="55"/>
      <c r="DB63" s="23"/>
      <c r="DC63" s="23"/>
      <c r="DD63" s="55"/>
      <c r="DE63" s="23"/>
      <c r="DF63" s="23"/>
      <c r="DG63" s="55"/>
      <c r="DH63" s="23"/>
      <c r="DI63" s="23"/>
      <c r="DJ63" s="55"/>
      <c r="DK63" s="23"/>
      <c r="DL63" s="23"/>
      <c r="DM63" s="55"/>
      <c r="DN63" s="23">
        <f t="shared" si="46"/>
        <v>0</v>
      </c>
      <c r="DO63" s="23">
        <f t="shared" si="46"/>
        <v>0</v>
      </c>
      <c r="DP63" s="55"/>
      <c r="DQ63" s="23"/>
      <c r="DR63" s="23"/>
      <c r="DS63" s="55"/>
      <c r="DT63" s="23"/>
      <c r="DU63" s="23"/>
      <c r="DV63" s="55"/>
      <c r="DW63" s="23"/>
      <c r="DX63" s="23"/>
      <c r="DY63" s="55"/>
      <c r="DZ63" s="23"/>
      <c r="EA63" s="23"/>
      <c r="EB63" s="55"/>
      <c r="EC63" s="28">
        <f t="shared" si="513"/>
        <v>0</v>
      </c>
      <c r="ED63" s="28">
        <f t="shared" si="514"/>
        <v>0</v>
      </c>
      <c r="EE63" s="29"/>
    </row>
    <row r="64" spans="1:135" s="52" customFormat="1" ht="16.5" thickBot="1" x14ac:dyDescent="0.3">
      <c r="A64" s="31">
        <v>53</v>
      </c>
      <c r="B64" s="142" t="s">
        <v>135</v>
      </c>
      <c r="C64" s="180" t="s">
        <v>37</v>
      </c>
      <c r="D64" s="155"/>
      <c r="E64" s="32"/>
      <c r="F64" s="51"/>
      <c r="G64" s="32"/>
      <c r="H64" s="32"/>
      <c r="I64" s="51"/>
      <c r="J64" s="32"/>
      <c r="K64" s="32"/>
      <c r="L64" s="51"/>
      <c r="M64" s="32"/>
      <c r="N64" s="32"/>
      <c r="O64" s="51"/>
      <c r="P64" s="32"/>
      <c r="Q64" s="32"/>
      <c r="R64" s="51"/>
      <c r="S64" s="32"/>
      <c r="T64" s="32"/>
      <c r="U64" s="51"/>
      <c r="V64" s="32"/>
      <c r="W64" s="32"/>
      <c r="X64" s="164"/>
      <c r="Y64" s="155"/>
      <c r="Z64" s="32"/>
      <c r="AA64" s="117"/>
      <c r="AB64" s="28">
        <f t="shared" si="746"/>
        <v>0</v>
      </c>
      <c r="AC64" s="28">
        <f t="shared" si="746"/>
        <v>0</v>
      </c>
      <c r="AD64" s="51"/>
      <c r="AE64" s="32"/>
      <c r="AF64" s="32"/>
      <c r="AG64" s="51"/>
      <c r="AH64" s="32"/>
      <c r="AI64" s="32"/>
      <c r="AJ64" s="51"/>
      <c r="AK64" s="32"/>
      <c r="AL64" s="32"/>
      <c r="AM64" s="51"/>
      <c r="AN64" s="32"/>
      <c r="AO64" s="32"/>
      <c r="AP64" s="51"/>
      <c r="AQ64" s="32"/>
      <c r="AR64" s="32"/>
      <c r="AS64" s="51"/>
      <c r="AT64" s="32"/>
      <c r="AU64" s="32"/>
      <c r="AV64" s="51"/>
      <c r="AW64" s="32"/>
      <c r="AX64" s="32"/>
      <c r="AY64" s="51"/>
      <c r="AZ64" s="32"/>
      <c r="BA64" s="32"/>
      <c r="BB64" s="51"/>
      <c r="BC64" s="32"/>
      <c r="BD64" s="32"/>
      <c r="BE64" s="51"/>
      <c r="BF64" s="32"/>
      <c r="BG64" s="32"/>
      <c r="BH64" s="51"/>
      <c r="BI64" s="32">
        <f t="shared" si="27"/>
        <v>0</v>
      </c>
      <c r="BJ64" s="32">
        <f t="shared" si="4"/>
        <v>0</v>
      </c>
      <c r="BK64" s="51"/>
      <c r="BL64" s="202"/>
      <c r="BM64" s="32"/>
      <c r="BN64" s="164"/>
      <c r="BO64" s="155"/>
      <c r="BP64" s="32"/>
      <c r="BQ64" s="51"/>
      <c r="BR64" s="32"/>
      <c r="BS64" s="32"/>
      <c r="BT64" s="51"/>
      <c r="BU64" s="32">
        <f t="shared" si="5"/>
        <v>0</v>
      </c>
      <c r="BV64" s="32">
        <f t="shared" si="5"/>
        <v>0</v>
      </c>
      <c r="BW64" s="51"/>
      <c r="BX64" s="32"/>
      <c r="BY64" s="32"/>
      <c r="BZ64" s="51"/>
      <c r="CA64" s="32"/>
      <c r="CB64" s="32"/>
      <c r="CC64" s="51"/>
      <c r="CD64" s="32"/>
      <c r="CE64" s="32"/>
      <c r="CF64" s="51"/>
      <c r="CG64" s="32"/>
      <c r="CH64" s="32"/>
      <c r="CI64" s="51"/>
      <c r="CJ64" s="32"/>
      <c r="CK64" s="32"/>
      <c r="CL64" s="51"/>
      <c r="CM64" s="32"/>
      <c r="CN64" s="32"/>
      <c r="CO64" s="51"/>
      <c r="CP64" s="171">
        <f t="shared" si="745"/>
        <v>0</v>
      </c>
      <c r="CQ64" s="148">
        <f t="shared" si="745"/>
        <v>0</v>
      </c>
      <c r="CR64" s="51"/>
      <c r="CS64" s="32"/>
      <c r="CT64" s="32"/>
      <c r="CU64" s="51"/>
      <c r="CV64" s="32"/>
      <c r="CW64" s="32"/>
      <c r="CX64" s="51"/>
      <c r="CY64" s="32"/>
      <c r="CZ64" s="32"/>
      <c r="DA64" s="51"/>
      <c r="DB64" s="32"/>
      <c r="DC64" s="32"/>
      <c r="DD64" s="51"/>
      <c r="DE64" s="32"/>
      <c r="DF64" s="32"/>
      <c r="DG64" s="51"/>
      <c r="DH64" s="32"/>
      <c r="DI64" s="32"/>
      <c r="DJ64" s="51"/>
      <c r="DK64" s="32"/>
      <c r="DL64" s="32"/>
      <c r="DM64" s="51"/>
      <c r="DN64" s="32">
        <f t="shared" si="46"/>
        <v>0</v>
      </c>
      <c r="DO64" s="32">
        <f t="shared" si="46"/>
        <v>0</v>
      </c>
      <c r="DP64" s="51"/>
      <c r="DQ64" s="32"/>
      <c r="DR64" s="32"/>
      <c r="DS64" s="51"/>
      <c r="DT64" s="32"/>
      <c r="DU64" s="32"/>
      <c r="DV64" s="51"/>
      <c r="DW64" s="32"/>
      <c r="DX64" s="32"/>
      <c r="DY64" s="51"/>
      <c r="DZ64" s="32"/>
      <c r="EA64" s="32">
        <v>874</v>
      </c>
      <c r="EB64" s="51"/>
      <c r="EC64" s="28">
        <f t="shared" si="513"/>
        <v>0</v>
      </c>
      <c r="ED64" s="28">
        <f t="shared" si="514"/>
        <v>874</v>
      </c>
      <c r="EE64" s="29"/>
    </row>
    <row r="65" spans="1:135" s="54" customFormat="1" ht="16.5" thickBot="1" x14ac:dyDescent="0.3">
      <c r="A65" s="213">
        <v>54</v>
      </c>
      <c r="B65" s="130" t="s">
        <v>84</v>
      </c>
      <c r="C65" s="175" t="s">
        <v>151</v>
      </c>
      <c r="D65" s="145">
        <f t="shared" ref="D65" si="747">SUM(D63:D64)</f>
        <v>0</v>
      </c>
      <c r="E65" s="18">
        <f t="shared" ref="E65" si="748">SUM(E63:E64)</f>
        <v>0</v>
      </c>
      <c r="F65" s="53"/>
      <c r="G65" s="18">
        <f t="shared" ref="G65" si="749">SUM(G63:G64)</f>
        <v>0</v>
      </c>
      <c r="H65" s="18">
        <f t="shared" ref="H65" si="750">SUM(H63:H64)</f>
        <v>0</v>
      </c>
      <c r="I65" s="53"/>
      <c r="J65" s="18">
        <f t="shared" ref="J65" si="751">SUM(J63:J64)</f>
        <v>0</v>
      </c>
      <c r="K65" s="18">
        <f t="shared" ref="K65" si="752">SUM(K63:K64)</f>
        <v>0</v>
      </c>
      <c r="L65" s="53"/>
      <c r="M65" s="18">
        <f t="shared" ref="M65:N65" si="753">SUM(M63:M64)</f>
        <v>0</v>
      </c>
      <c r="N65" s="18">
        <f t="shared" si="753"/>
        <v>0</v>
      </c>
      <c r="O65" s="53"/>
      <c r="P65" s="18">
        <f t="shared" ref="P65" si="754">SUM(P63:P64)</f>
        <v>0</v>
      </c>
      <c r="Q65" s="18">
        <f t="shared" ref="Q65" si="755">SUM(Q63:Q64)</f>
        <v>0</v>
      </c>
      <c r="R65" s="53"/>
      <c r="S65" s="18">
        <f t="shared" ref="S65:T65" si="756">SUM(S63:S64)</f>
        <v>0</v>
      </c>
      <c r="T65" s="18">
        <f t="shared" si="756"/>
        <v>0</v>
      </c>
      <c r="U65" s="53"/>
      <c r="V65" s="18">
        <f t="shared" ref="V65:W65" si="757">SUM(V63:V64)</f>
        <v>0</v>
      </c>
      <c r="W65" s="18">
        <f t="shared" si="757"/>
        <v>0</v>
      </c>
      <c r="X65" s="86"/>
      <c r="Y65" s="145">
        <f t="shared" ref="Y65" si="758">SUM(Y63:Y64)</f>
        <v>0</v>
      </c>
      <c r="Z65" s="18">
        <f t="shared" ref="Z65" si="759">SUM(Z63:Z64)</f>
        <v>0</v>
      </c>
      <c r="AA65" s="19"/>
      <c r="AB65" s="18">
        <f t="shared" ref="AB65" si="760">SUM(AB63:AB64)</f>
        <v>0</v>
      </c>
      <c r="AC65" s="18">
        <f t="shared" ref="AC65" si="761">SUM(AC63:AC64)</f>
        <v>0</v>
      </c>
      <c r="AD65" s="53"/>
      <c r="AE65" s="18">
        <f t="shared" ref="AE65" si="762">SUM(AE63:AE64)</f>
        <v>0</v>
      </c>
      <c r="AF65" s="18">
        <f t="shared" ref="AF65" si="763">SUM(AF63:AF64)</f>
        <v>0</v>
      </c>
      <c r="AG65" s="53"/>
      <c r="AH65" s="18">
        <f t="shared" ref="AH65" si="764">SUM(AH63:AH64)</f>
        <v>0</v>
      </c>
      <c r="AI65" s="18">
        <f t="shared" ref="AI65" si="765">SUM(AI63:AI64)</f>
        <v>0</v>
      </c>
      <c r="AJ65" s="53"/>
      <c r="AK65" s="18">
        <f t="shared" ref="AK65" si="766">SUM(AK63:AK64)</f>
        <v>0</v>
      </c>
      <c r="AL65" s="18">
        <f t="shared" ref="AL65" si="767">SUM(AL63:AL64)</f>
        <v>0</v>
      </c>
      <c r="AM65" s="53"/>
      <c r="AN65" s="18">
        <f t="shared" ref="AN65" si="768">SUM(AN63:AN64)</f>
        <v>0</v>
      </c>
      <c r="AO65" s="18">
        <f t="shared" ref="AO65" si="769">SUM(AO63:AO64)</f>
        <v>0</v>
      </c>
      <c r="AP65" s="53"/>
      <c r="AQ65" s="18">
        <f t="shared" ref="AQ65:AR65" si="770">SUM(AQ63:AQ64)</f>
        <v>0</v>
      </c>
      <c r="AR65" s="18">
        <f t="shared" si="770"/>
        <v>0</v>
      </c>
      <c r="AS65" s="53"/>
      <c r="AT65" s="18">
        <f t="shared" ref="AT65" si="771">SUM(AT63:AT64)</f>
        <v>0</v>
      </c>
      <c r="AU65" s="18">
        <f t="shared" ref="AU65" si="772">SUM(AU63:AU64)</f>
        <v>0</v>
      </c>
      <c r="AV65" s="53"/>
      <c r="AW65" s="18">
        <f t="shared" ref="AW65" si="773">SUM(AW63:AW64)</f>
        <v>0</v>
      </c>
      <c r="AX65" s="18">
        <f t="shared" ref="AX65" si="774">SUM(AX63:AX64)</f>
        <v>0</v>
      </c>
      <c r="AY65" s="53"/>
      <c r="AZ65" s="18">
        <f t="shared" ref="AZ65" si="775">SUM(AZ63:AZ64)</f>
        <v>0</v>
      </c>
      <c r="BA65" s="18">
        <f t="shared" ref="BA65" si="776">SUM(BA63:BA64)</f>
        <v>0</v>
      </c>
      <c r="BB65" s="53"/>
      <c r="BC65" s="18">
        <f t="shared" ref="BC65" si="777">SUM(BC63:BC64)</f>
        <v>0</v>
      </c>
      <c r="BD65" s="18">
        <f t="shared" ref="BD65" si="778">SUM(BD63:BD64)</f>
        <v>0</v>
      </c>
      <c r="BE65" s="53"/>
      <c r="BF65" s="18">
        <f t="shared" ref="BF65" si="779">SUM(BF63:BF64)</f>
        <v>0</v>
      </c>
      <c r="BG65" s="18">
        <f t="shared" ref="BG65" si="780">SUM(BG63:BG64)</f>
        <v>0</v>
      </c>
      <c r="BH65" s="53"/>
      <c r="BI65" s="18">
        <f t="shared" si="27"/>
        <v>0</v>
      </c>
      <c r="BJ65" s="18">
        <f t="shared" si="4"/>
        <v>0</v>
      </c>
      <c r="BK65" s="53"/>
      <c r="BL65" s="18">
        <f t="shared" ref="BL65:BM65" si="781">SUM(BL63:BL64)</f>
        <v>0</v>
      </c>
      <c r="BM65" s="18">
        <f t="shared" si="781"/>
        <v>0</v>
      </c>
      <c r="BN65" s="86"/>
      <c r="BO65" s="145">
        <f t="shared" ref="BO65" si="782">SUM(BO63:BO64)</f>
        <v>0</v>
      </c>
      <c r="BP65" s="18">
        <f t="shared" ref="BP65" si="783">SUM(BP63:BP64)</f>
        <v>0</v>
      </c>
      <c r="BQ65" s="53"/>
      <c r="BR65" s="18">
        <f t="shared" ref="BR65" si="784">SUM(BR63:BR64)</f>
        <v>0</v>
      </c>
      <c r="BS65" s="18">
        <f t="shared" ref="BS65" si="785">SUM(BS63:BS64)</f>
        <v>0</v>
      </c>
      <c r="BT65" s="53"/>
      <c r="BU65" s="18">
        <f t="shared" si="5"/>
        <v>0</v>
      </c>
      <c r="BV65" s="18">
        <f t="shared" si="5"/>
        <v>0</v>
      </c>
      <c r="BW65" s="53"/>
      <c r="BX65" s="18">
        <f t="shared" ref="BX65" si="786">SUM(BX63:BX64)</f>
        <v>0</v>
      </c>
      <c r="BY65" s="18">
        <f t="shared" ref="BY65" si="787">SUM(BY63:BY64)</f>
        <v>0</v>
      </c>
      <c r="BZ65" s="53"/>
      <c r="CA65" s="18">
        <f t="shared" ref="CA65" si="788">SUM(CA63:CA64)</f>
        <v>0</v>
      </c>
      <c r="CB65" s="18">
        <f t="shared" ref="CB65" si="789">SUM(CB63:CB64)</f>
        <v>0</v>
      </c>
      <c r="CC65" s="53"/>
      <c r="CD65" s="18">
        <f t="shared" ref="CD65" si="790">SUM(CD63:CD64)</f>
        <v>0</v>
      </c>
      <c r="CE65" s="18">
        <f t="shared" ref="CE65" si="791">SUM(CE63:CE64)</f>
        <v>0</v>
      </c>
      <c r="CF65" s="53"/>
      <c r="CG65" s="18">
        <f t="shared" ref="CG65" si="792">SUM(CG63:CG64)</f>
        <v>0</v>
      </c>
      <c r="CH65" s="18">
        <f t="shared" ref="CH65:CK65" si="793">SUM(CH63:CH64)</f>
        <v>0</v>
      </c>
      <c r="CI65" s="53"/>
      <c r="CJ65" s="18">
        <f t="shared" si="793"/>
        <v>0</v>
      </c>
      <c r="CK65" s="18">
        <f t="shared" si="793"/>
        <v>0</v>
      </c>
      <c r="CL65" s="53"/>
      <c r="CM65" s="18">
        <f t="shared" ref="CM65:CN65" si="794">SUM(CM63:CM64)</f>
        <v>0</v>
      </c>
      <c r="CN65" s="18">
        <f t="shared" si="794"/>
        <v>0</v>
      </c>
      <c r="CO65" s="53"/>
      <c r="CP65" s="17">
        <f>SUM(CP63:CP64)</f>
        <v>0</v>
      </c>
      <c r="CQ65" s="145">
        <f>SUM(CQ63:CQ64)</f>
        <v>0</v>
      </c>
      <c r="CR65" s="53"/>
      <c r="CS65" s="18">
        <f t="shared" ref="CS65" si="795">SUM(CS63:CS64)</f>
        <v>0</v>
      </c>
      <c r="CT65" s="18">
        <f t="shared" ref="CT65" si="796">SUM(CT63:CT64)</f>
        <v>0</v>
      </c>
      <c r="CU65" s="53"/>
      <c r="CV65" s="18">
        <f t="shared" ref="CV65:CW65" si="797">SUM(CV63:CV64)</f>
        <v>0</v>
      </c>
      <c r="CW65" s="18">
        <f t="shared" si="797"/>
        <v>0</v>
      </c>
      <c r="CX65" s="53"/>
      <c r="CY65" s="18">
        <f t="shared" ref="CY65:CZ65" si="798">SUM(CY63:CY64)</f>
        <v>0</v>
      </c>
      <c r="CZ65" s="18">
        <f t="shared" si="798"/>
        <v>0</v>
      </c>
      <c r="DA65" s="53"/>
      <c r="DB65" s="18">
        <f t="shared" ref="DB65" si="799">SUM(DB63:DB64)</f>
        <v>0</v>
      </c>
      <c r="DC65" s="18">
        <f t="shared" ref="DC65" si="800">SUM(DC63:DC64)</f>
        <v>0</v>
      </c>
      <c r="DD65" s="53"/>
      <c r="DE65" s="18">
        <f t="shared" ref="DE65" si="801">SUM(DE63:DE64)</f>
        <v>0</v>
      </c>
      <c r="DF65" s="18">
        <f t="shared" ref="DF65" si="802">SUM(DF63:DF64)</f>
        <v>0</v>
      </c>
      <c r="DG65" s="53"/>
      <c r="DH65" s="18">
        <f t="shared" ref="DH65:DI65" si="803">SUM(DH63:DH64)</f>
        <v>0</v>
      </c>
      <c r="DI65" s="18">
        <f t="shared" si="803"/>
        <v>0</v>
      </c>
      <c r="DJ65" s="53"/>
      <c r="DK65" s="18">
        <f t="shared" ref="DK65" si="804">SUM(DK63:DK64)</f>
        <v>0</v>
      </c>
      <c r="DL65" s="18">
        <f t="shared" ref="DL65" si="805">SUM(DL63:DL64)</f>
        <v>0</v>
      </c>
      <c r="DM65" s="53"/>
      <c r="DN65" s="18">
        <f t="shared" si="46"/>
        <v>0</v>
      </c>
      <c r="DO65" s="18">
        <f t="shared" si="46"/>
        <v>0</v>
      </c>
      <c r="DP65" s="53"/>
      <c r="DQ65" s="18">
        <f t="shared" ref="DQ65:DR65" si="806">SUM(DQ63:DQ64)</f>
        <v>0</v>
      </c>
      <c r="DR65" s="18">
        <f t="shared" si="806"/>
        <v>0</v>
      </c>
      <c r="DS65" s="53"/>
      <c r="DT65" s="18">
        <f>SUM(DT63:DT64)</f>
        <v>0</v>
      </c>
      <c r="DU65" s="18">
        <f>SUM(DU63:DU64)</f>
        <v>0</v>
      </c>
      <c r="DV65" s="53"/>
      <c r="DW65" s="18">
        <f t="shared" ref="DW65" si="807">SUM(DW63:DW64)</f>
        <v>0</v>
      </c>
      <c r="DX65" s="18">
        <f t="shared" ref="DX65" si="808">SUM(DX63:DX64)</f>
        <v>0</v>
      </c>
      <c r="DY65" s="53"/>
      <c r="DZ65" s="18">
        <f t="shared" ref="DZ65:EA65" si="809">SUM(DZ63:DZ64)</f>
        <v>0</v>
      </c>
      <c r="EA65" s="18">
        <f t="shared" si="809"/>
        <v>874</v>
      </c>
      <c r="EB65" s="53"/>
      <c r="EC65" s="18">
        <f t="shared" si="513"/>
        <v>0</v>
      </c>
      <c r="ED65" s="18">
        <f t="shared" si="514"/>
        <v>874</v>
      </c>
      <c r="EE65" s="53"/>
    </row>
    <row r="66" spans="1:135" s="54" customFormat="1" ht="16.5" thickBot="1" x14ac:dyDescent="0.3">
      <c r="A66" s="213">
        <v>55</v>
      </c>
      <c r="B66" s="130" t="s">
        <v>85</v>
      </c>
      <c r="C66" s="175" t="s">
        <v>152</v>
      </c>
      <c r="D66" s="145">
        <f t="shared" ref="D66" si="810">SUM(D40,D41,D48,D58,D61,D62,D65)</f>
        <v>3705</v>
      </c>
      <c r="E66" s="18">
        <f t="shared" ref="E66" si="811">SUM(E40,E41,E48,E58,E61,E62,E65)</f>
        <v>3705</v>
      </c>
      <c r="F66" s="53">
        <f>E66/D66</f>
        <v>1</v>
      </c>
      <c r="G66" s="18">
        <f t="shared" ref="G66" si="812">SUM(G40,G41,G48,G58,G61,G62,G65)</f>
        <v>8784</v>
      </c>
      <c r="H66" s="18">
        <f t="shared" ref="H66" si="813">SUM(H40,H41,H48,H58,H61,H62,H65)</f>
        <v>0</v>
      </c>
      <c r="I66" s="53">
        <f t="shared" si="10"/>
        <v>0</v>
      </c>
      <c r="J66" s="18">
        <f t="shared" ref="J66" si="814">SUM(J40,J41,J48,J58,J61,J62,J65)</f>
        <v>216768</v>
      </c>
      <c r="K66" s="18">
        <f t="shared" ref="K66" si="815">SUM(K40,K41,K48,K58,K61,K62,K65)</f>
        <v>0</v>
      </c>
      <c r="L66" s="53">
        <f>K66/J66</f>
        <v>0</v>
      </c>
      <c r="M66" s="18">
        <f t="shared" ref="M66:N66" si="816">SUM(M40,M41,M48,M58,M61,M62,M65)</f>
        <v>225552</v>
      </c>
      <c r="N66" s="18">
        <f t="shared" si="816"/>
        <v>0</v>
      </c>
      <c r="O66" s="53">
        <f t="shared" si="13"/>
        <v>0</v>
      </c>
      <c r="P66" s="18">
        <f t="shared" ref="P66" si="817">SUM(P40,P41,P48,P58,P61,P62,P65)</f>
        <v>8674</v>
      </c>
      <c r="Q66" s="18">
        <f t="shared" ref="Q66" si="818">SUM(Q40,Q41,Q48,Q58,Q61,Q62,Q65)</f>
        <v>13924</v>
      </c>
      <c r="R66" s="53">
        <f t="shared" si="14"/>
        <v>1.6052570901544847</v>
      </c>
      <c r="S66" s="18">
        <f t="shared" ref="S66:T66" si="819">SUM(S40,S41,S48,S58,S61,S62,S65)</f>
        <v>6456</v>
      </c>
      <c r="T66" s="18">
        <f t="shared" si="819"/>
        <v>12443</v>
      </c>
      <c r="U66" s="53">
        <f t="shared" si="0"/>
        <v>1.9273543990086741</v>
      </c>
      <c r="V66" s="18">
        <f t="shared" ref="V66:W66" si="820">SUM(V40,V41,V48,V58,V61,V62,V65)</f>
        <v>7210</v>
      </c>
      <c r="W66" s="18">
        <f t="shared" si="820"/>
        <v>7826</v>
      </c>
      <c r="X66" s="86">
        <f>W66/V66</f>
        <v>1.0854368932038836</v>
      </c>
      <c r="Y66" s="145">
        <f t="shared" ref="Y66" si="821">SUM(Y40,Y41,Y48,Y58,Y61,Y62,Y65)</f>
        <v>1741</v>
      </c>
      <c r="Z66" s="18">
        <f t="shared" ref="Z66" si="822">SUM(Z40,Z41,Z48,Z58,Z61,Z62,Z65)</f>
        <v>1741</v>
      </c>
      <c r="AA66" s="19">
        <f t="shared" si="16"/>
        <v>1</v>
      </c>
      <c r="AB66" s="18">
        <f t="shared" ref="AB66" si="823">SUM(AB40,AB41,AB48,AB58,AB61,AB62,AB65)</f>
        <v>15407</v>
      </c>
      <c r="AC66" s="18">
        <f t="shared" ref="AC66" si="824">SUM(AC40,AC41,AC48,AC58,AC61,AC62,AC65)</f>
        <v>22010</v>
      </c>
      <c r="AD66" s="53">
        <f>AC66/AB66</f>
        <v>1.4285714285714286</v>
      </c>
      <c r="AE66" s="18">
        <f t="shared" ref="AE66" si="825">SUM(AE40,AE41,AE48,AE58,AE61,AE62,AE65)</f>
        <v>2776</v>
      </c>
      <c r="AF66" s="18">
        <f t="shared" ref="AF66" si="826">SUM(AF40,AF41,AF48,AF58,AF61,AF62,AF65)</f>
        <v>2776</v>
      </c>
      <c r="AG66" s="53">
        <f t="shared" si="18"/>
        <v>1</v>
      </c>
      <c r="AH66" s="18">
        <f t="shared" ref="AH66" si="827">SUM(AH40,AH41,AH48,AH58,AH61,AH62,AH65)</f>
        <v>11054</v>
      </c>
      <c r="AI66" s="18">
        <f t="shared" ref="AI66" si="828">SUM(AI40,AI41,AI48,AI58,AI61,AI62,AI65)</f>
        <v>17254</v>
      </c>
      <c r="AJ66" s="53">
        <f t="shared" si="19"/>
        <v>1.5608829383028768</v>
      </c>
      <c r="AK66" s="18">
        <f t="shared" ref="AK66" si="829">SUM(AK40,AK41,AK48,AK58,AK61,AK62,AK65)</f>
        <v>43399</v>
      </c>
      <c r="AL66" s="18">
        <f t="shared" ref="AL66" si="830">SUM(AL40,AL41,AL48,AL58,AL61,AL62,AL65)</f>
        <v>42340</v>
      </c>
      <c r="AM66" s="53">
        <f t="shared" si="20"/>
        <v>0.97559851609484094</v>
      </c>
      <c r="AN66" s="18">
        <f t="shared" ref="AN66" si="831">SUM(AN40,AN41,AN48,AN58,AN61,AN62,AN65)</f>
        <v>308</v>
      </c>
      <c r="AO66" s="18">
        <f t="shared" ref="AO66" si="832">SUM(AO40,AO41,AO48,AO58,AO61,AO62,AO65)</f>
        <v>308</v>
      </c>
      <c r="AP66" s="53">
        <f t="shared" si="2"/>
        <v>1</v>
      </c>
      <c r="AQ66" s="18">
        <f t="shared" ref="AQ66:AR66" si="833">SUM(AQ40,AQ41,AQ48,AQ58,AQ61,AQ62,AQ65)</f>
        <v>57537</v>
      </c>
      <c r="AR66" s="18">
        <f t="shared" si="833"/>
        <v>62678</v>
      </c>
      <c r="AS66" s="53">
        <f t="shared" si="22"/>
        <v>1.0893512000973287</v>
      </c>
      <c r="AT66" s="18">
        <f t="shared" ref="AT66" si="834">SUM(AT40,AT41,AT48,AT58,AT61,AT62,AT65)</f>
        <v>4500</v>
      </c>
      <c r="AU66" s="18">
        <f t="shared" ref="AU66" si="835">SUM(AU40,AU41,AU48,AU58,AU61,AU62,AU65)</f>
        <v>4500</v>
      </c>
      <c r="AV66" s="53">
        <f t="shared" si="23"/>
        <v>1</v>
      </c>
      <c r="AW66" s="18">
        <f t="shared" ref="AW66" si="836">SUM(AW40,AW41,AW48,AW58,AW61,AW62,AW65)</f>
        <v>1572</v>
      </c>
      <c r="AX66" s="18">
        <f t="shared" ref="AX66" si="837">SUM(AX40,AX41,AX48,AX58,AX61,AX62,AX65)</f>
        <v>1692</v>
      </c>
      <c r="AY66" s="53">
        <f t="shared" si="24"/>
        <v>1.0763358778625953</v>
      </c>
      <c r="AZ66" s="18">
        <f t="shared" ref="AZ66" si="838">SUM(AZ40,AZ41,AZ48,AZ58,AZ61,AZ62,AZ65)</f>
        <v>12117</v>
      </c>
      <c r="BA66" s="18">
        <f t="shared" ref="BA66" si="839">SUM(BA40,BA41,BA48,BA58,BA61,BA62,BA65)</f>
        <v>12743</v>
      </c>
      <c r="BB66" s="53">
        <f t="shared" si="25"/>
        <v>1.0516629528761245</v>
      </c>
      <c r="BC66" s="18">
        <f t="shared" ref="BC66" si="840">SUM(BC40,BC41,BC48,BC58,BC61,BC62,BC65)</f>
        <v>99499</v>
      </c>
      <c r="BD66" s="18">
        <f t="shared" ref="BD66" si="841">SUM(BD40,BD41,BD48,BD58,BD61,BD62,BD65)</f>
        <v>87856</v>
      </c>
      <c r="BE66" s="53">
        <f t="shared" si="26"/>
        <v>0.88298374858038775</v>
      </c>
      <c r="BF66" s="18">
        <f t="shared" ref="BF66" si="842">SUM(BF40,BF41,BF48,BF58,BF61,BF62,BF65)</f>
        <v>578</v>
      </c>
      <c r="BG66" s="18">
        <f t="shared" ref="BG66" si="843">SUM(BG40,BG41,BG48,BG58,BG61,BG62,BG65)</f>
        <v>192</v>
      </c>
      <c r="BH66" s="53">
        <f t="shared" si="3"/>
        <v>0.33217993079584773</v>
      </c>
      <c r="BI66" s="18">
        <f t="shared" si="27"/>
        <v>118266</v>
      </c>
      <c r="BJ66" s="18">
        <f t="shared" si="4"/>
        <v>106983</v>
      </c>
      <c r="BK66" s="53">
        <f t="shared" si="28"/>
        <v>0.90459641824362036</v>
      </c>
      <c r="BL66" s="18">
        <f t="shared" ref="BL66:BM66" si="844">SUM(BL40,BL41,BL48,BL58,BL61,BL62,BL65)</f>
        <v>0</v>
      </c>
      <c r="BM66" s="18">
        <f t="shared" si="844"/>
        <v>190989</v>
      </c>
      <c r="BN66" s="86"/>
      <c r="BO66" s="145">
        <f t="shared" ref="BO66" si="845">SUM(BO40,BO41,BO48,BO58,BO61,BO62,BO65)</f>
        <v>0</v>
      </c>
      <c r="BP66" s="18">
        <f t="shared" ref="BP66" si="846">SUM(BP40,BP41,BP48,BP58,BP61,BP62,BP65)</f>
        <v>0</v>
      </c>
      <c r="BQ66" s="53"/>
      <c r="BR66" s="18">
        <f t="shared" ref="BR66" si="847">SUM(BR40,BR41,BR48,BR58,BR61,BR62,BR65)</f>
        <v>0</v>
      </c>
      <c r="BS66" s="18">
        <f t="shared" ref="BS66" si="848">SUM(BS40,BS41,BS48,BS58,BS61,BS62,BS65)</f>
        <v>0</v>
      </c>
      <c r="BT66" s="53"/>
      <c r="BU66" s="18">
        <f t="shared" si="5"/>
        <v>0</v>
      </c>
      <c r="BV66" s="18">
        <f t="shared" si="5"/>
        <v>0</v>
      </c>
      <c r="BW66" s="53"/>
      <c r="BX66" s="18">
        <f t="shared" ref="BX66" si="849">SUM(BX40,BX41,BX48,BX58,BX61,BX62,BX65)</f>
        <v>0</v>
      </c>
      <c r="BY66" s="18">
        <f t="shared" ref="BY66" si="850">SUM(BY40,BY41,BY48,BY58,BY61,BY62,BY65)</f>
        <v>1480</v>
      </c>
      <c r="BZ66" s="53"/>
      <c r="CA66" s="18">
        <f t="shared" ref="CA66" si="851">SUM(CA40,CA41,CA48,CA58,CA61,CA62,CA65)</f>
        <v>1641</v>
      </c>
      <c r="CB66" s="18">
        <f t="shared" ref="CB66" si="852">SUM(CB40,CB41,CB48,CB58,CB61,CB62,CB65)</f>
        <v>1641</v>
      </c>
      <c r="CC66" s="53">
        <f t="shared" si="33"/>
        <v>1</v>
      </c>
      <c r="CD66" s="18">
        <f t="shared" ref="CD66" si="853">SUM(CD40,CD41,CD48,CD58,CD61,CD62,CD65)</f>
        <v>3044</v>
      </c>
      <c r="CE66" s="18">
        <f t="shared" ref="CE66" si="854">SUM(CE40,CE41,CE48,CE58,CE61,CE62,CE65)</f>
        <v>3625</v>
      </c>
      <c r="CF66" s="53">
        <f t="shared" si="34"/>
        <v>1.1908672798948752</v>
      </c>
      <c r="CG66" s="18">
        <f t="shared" ref="CG66" si="855">SUM(CG40,CG41,CG48,CG58,CG61,CG62,CG65)</f>
        <v>3463</v>
      </c>
      <c r="CH66" s="18">
        <f t="shared" ref="CH66" si="856">SUM(CH40,CH41,CH48,CH58,CH61,CH62,CH65)</f>
        <v>3463</v>
      </c>
      <c r="CI66" s="53">
        <f t="shared" si="35"/>
        <v>1</v>
      </c>
      <c r="CJ66" s="18">
        <f t="shared" ref="CJ66:CK66" si="857">SUM(CJ40,CJ41,CJ48,CJ58,CJ61,CJ62,CJ65)</f>
        <v>8148</v>
      </c>
      <c r="CK66" s="18">
        <f t="shared" si="857"/>
        <v>10209</v>
      </c>
      <c r="CL66" s="53">
        <f t="shared" si="166"/>
        <v>1.2529455081001473</v>
      </c>
      <c r="CM66" s="18">
        <f t="shared" ref="CM66:CN66" si="858">SUM(CM40,CM41,CM48,CM58,CM61,CM62,CM65)</f>
        <v>0</v>
      </c>
      <c r="CN66" s="18">
        <f t="shared" si="858"/>
        <v>0</v>
      </c>
      <c r="CO66" s="53"/>
      <c r="CP66" s="17">
        <f>SUM(CP40,CP41,CP48,CP58,CP61,CP62,CP65)</f>
        <v>437289</v>
      </c>
      <c r="CQ66" s="145">
        <f>SUM(CQ40,CQ41,CQ48,CQ58,CQ61,CQ62,CQ65)</f>
        <v>410498</v>
      </c>
      <c r="CR66" s="53">
        <f t="shared" si="41"/>
        <v>0.93873388079736741</v>
      </c>
      <c r="CS66" s="18">
        <f t="shared" ref="CS66" si="859">SUM(CS40,CS41,CS48,CS58,CS61,CS62,CS65)</f>
        <v>8764</v>
      </c>
      <c r="CT66" s="18">
        <f t="shared" ref="CT66" si="860">SUM(CT40,CT41,CT48,CT58,CT61,CT62,CT65)</f>
        <v>8764</v>
      </c>
      <c r="CU66" s="53">
        <f t="shared" si="51"/>
        <v>1</v>
      </c>
      <c r="CV66" s="18">
        <f t="shared" ref="CV66:CW66" si="861">SUM(CV40,CV41,CV48,CV58,CV61,CV62,CV65)</f>
        <v>36533</v>
      </c>
      <c r="CW66" s="18">
        <f t="shared" si="861"/>
        <v>43037</v>
      </c>
      <c r="CX66" s="53">
        <f t="shared" si="52"/>
        <v>1.1780308214491009</v>
      </c>
      <c r="CY66" s="18">
        <f t="shared" ref="CY66" si="862">SUM(CY40,CY41,CY48,CY58,CY61,CY62,CY65)</f>
        <v>14421</v>
      </c>
      <c r="CZ66" s="18">
        <f t="shared" ref="CZ66" si="863">SUM(CZ40,CZ41,CZ48,CZ58,CZ61,CZ62,CZ65)</f>
        <v>14983</v>
      </c>
      <c r="DA66" s="53">
        <f t="shared" ref="DA66:DA68" si="864">CZ66/CY66</f>
        <v>1.0389709451494349</v>
      </c>
      <c r="DB66" s="18">
        <f t="shared" ref="DB66" si="865">SUM(DB40,DB41,DB48,DB58,DB61,DB62,DB65)</f>
        <v>39121</v>
      </c>
      <c r="DC66" s="18">
        <f t="shared" ref="DC66" si="866">SUM(DC40,DC41,DC48,DC58,DC61,DC62,DC65)</f>
        <v>49789</v>
      </c>
      <c r="DD66" s="53">
        <f t="shared" si="43"/>
        <v>1.272692415838041</v>
      </c>
      <c r="DE66" s="18">
        <f t="shared" ref="DE66" si="867">SUM(DE40,DE41,DE48,DE58,DE61,DE62,DE65)</f>
        <v>19538</v>
      </c>
      <c r="DF66" s="18">
        <f t="shared" ref="DF66" si="868">SUM(DF40,DF41,DF48,DF58,DF61,DF62,DF65)</f>
        <v>53499</v>
      </c>
      <c r="DG66" s="53">
        <f t="shared" si="44"/>
        <v>2.7382024772238713</v>
      </c>
      <c r="DH66" s="18">
        <f t="shared" ref="DH66:DI66" si="869">SUM(DH40,DH41,DH48,DH58,DH61,DH62,DH65)</f>
        <v>3937</v>
      </c>
      <c r="DI66" s="18">
        <f t="shared" si="869"/>
        <v>3937</v>
      </c>
      <c r="DJ66" s="53">
        <f t="shared" si="6"/>
        <v>1</v>
      </c>
      <c r="DK66" s="18">
        <f t="shared" ref="DK66" si="870">SUM(DK40,DK41,DK48,DK58,DK61,DK62,DK65)</f>
        <v>101248</v>
      </c>
      <c r="DL66" s="18">
        <f t="shared" ref="DL66" si="871">SUM(DL40,DL41,DL48,DL58,DL61,DL62,DL65)</f>
        <v>132648</v>
      </c>
      <c r="DM66" s="53">
        <f t="shared" si="45"/>
        <v>1.310129582806574</v>
      </c>
      <c r="DN66" s="18">
        <f t="shared" si="46"/>
        <v>223562</v>
      </c>
      <c r="DO66" s="18">
        <f t="shared" si="46"/>
        <v>306657</v>
      </c>
      <c r="DP66" s="53">
        <f t="shared" si="47"/>
        <v>1.3716866014796789</v>
      </c>
      <c r="DQ66" s="18">
        <f t="shared" ref="DQ66:DR66" si="872">SUM(DQ40,DQ41,DQ48,DQ58,DQ61,DQ62,DQ65)</f>
        <v>0</v>
      </c>
      <c r="DR66" s="18">
        <f t="shared" si="872"/>
        <v>0</v>
      </c>
      <c r="DS66" s="53"/>
      <c r="DT66" s="18">
        <f>SUM(DT40,DT41,DT48,DT58,DT61,DT62,DT65)</f>
        <v>0</v>
      </c>
      <c r="DU66" s="18">
        <f>SUM(DU40,DU41,DU48,DU58,DU61,DU62,DU65)</f>
        <v>0</v>
      </c>
      <c r="DV66" s="53"/>
      <c r="DW66" s="18">
        <f t="shared" ref="DW66" si="873">SUM(DW40,DW41,DW48,DW58,DW61,DW62,DW65)</f>
        <v>0</v>
      </c>
      <c r="DX66" s="18">
        <f t="shared" ref="DX66" si="874">SUM(DX40,DX41,DX48,DX58,DX61,DX62,DX65)</f>
        <v>0</v>
      </c>
      <c r="DY66" s="19"/>
      <c r="DZ66" s="18">
        <f t="shared" ref="DZ66:EA66" si="875">SUM(DZ40,DZ41,DZ48,DZ58,DZ61,DZ62,DZ65)</f>
        <v>0</v>
      </c>
      <c r="EA66" s="18">
        <f t="shared" si="875"/>
        <v>19687</v>
      </c>
      <c r="EB66" s="19"/>
      <c r="EC66" s="18">
        <f t="shared" si="513"/>
        <v>660851</v>
      </c>
      <c r="ED66" s="18">
        <f t="shared" si="514"/>
        <v>736842</v>
      </c>
      <c r="EE66" s="53">
        <f t="shared" si="50"/>
        <v>1.1149896118792284</v>
      </c>
    </row>
    <row r="67" spans="1:135" s="36" customFormat="1" x14ac:dyDescent="0.25">
      <c r="A67" s="22">
        <v>56</v>
      </c>
      <c r="B67" s="141" t="s">
        <v>86</v>
      </c>
      <c r="C67" s="181" t="s">
        <v>38</v>
      </c>
      <c r="D67" s="154"/>
      <c r="E67" s="23"/>
      <c r="F67" s="55"/>
      <c r="G67" s="23"/>
      <c r="H67" s="23"/>
      <c r="I67" s="55"/>
      <c r="J67" s="23"/>
      <c r="K67" s="23"/>
      <c r="L67" s="55"/>
      <c r="M67" s="23"/>
      <c r="N67" s="23"/>
      <c r="O67" s="55"/>
      <c r="P67" s="23"/>
      <c r="Q67" s="23"/>
      <c r="R67" s="55"/>
      <c r="S67" s="23"/>
      <c r="T67" s="23"/>
      <c r="U67" s="55"/>
      <c r="V67" s="23"/>
      <c r="W67" s="23"/>
      <c r="X67" s="163"/>
      <c r="Y67" s="154"/>
      <c r="Z67" s="23"/>
      <c r="AA67" s="115"/>
      <c r="AB67" s="23"/>
      <c r="AC67" s="23"/>
      <c r="AD67" s="55"/>
      <c r="AE67" s="23"/>
      <c r="AF67" s="23"/>
      <c r="AG67" s="55"/>
      <c r="AH67" s="23"/>
      <c r="AI67" s="23"/>
      <c r="AJ67" s="55"/>
      <c r="AK67" s="23"/>
      <c r="AL67" s="23"/>
      <c r="AM67" s="55"/>
      <c r="AN67" s="23"/>
      <c r="AO67" s="23"/>
      <c r="AP67" s="55"/>
      <c r="AQ67" s="102">
        <f t="shared" ref="AQ67:AR68" si="876">AE67+AH67+AK67+AN67</f>
        <v>0</v>
      </c>
      <c r="AR67" s="102">
        <f t="shared" si="876"/>
        <v>0</v>
      </c>
      <c r="AS67" s="55"/>
      <c r="AT67" s="23"/>
      <c r="AU67" s="23"/>
      <c r="AV67" s="55"/>
      <c r="AW67" s="23"/>
      <c r="AX67" s="23"/>
      <c r="AY67" s="55"/>
      <c r="AZ67" s="23"/>
      <c r="BA67" s="23"/>
      <c r="BB67" s="55"/>
      <c r="BC67" s="23"/>
      <c r="BD67" s="23"/>
      <c r="BE67" s="55"/>
      <c r="BF67" s="23"/>
      <c r="BG67" s="23"/>
      <c r="BH67" s="55"/>
      <c r="BI67" s="23">
        <f t="shared" si="27"/>
        <v>0</v>
      </c>
      <c r="BJ67" s="23">
        <f t="shared" si="4"/>
        <v>0</v>
      </c>
      <c r="BK67" s="55"/>
      <c r="BL67" s="201"/>
      <c r="BM67" s="23"/>
      <c r="BN67" s="163"/>
      <c r="BO67" s="154"/>
      <c r="BP67" s="23"/>
      <c r="BQ67" s="55"/>
      <c r="BR67" s="23"/>
      <c r="BS67" s="23"/>
      <c r="BT67" s="55"/>
      <c r="BU67" s="23">
        <f t="shared" si="5"/>
        <v>0</v>
      </c>
      <c r="BV67" s="23">
        <f t="shared" si="5"/>
        <v>0</v>
      </c>
      <c r="BW67" s="55"/>
      <c r="BX67" s="23"/>
      <c r="BY67" s="23"/>
      <c r="BZ67" s="55"/>
      <c r="CA67" s="23"/>
      <c r="CB67" s="23"/>
      <c r="CC67" s="55"/>
      <c r="CD67" s="23"/>
      <c r="CE67" s="23"/>
      <c r="CF67" s="55"/>
      <c r="CG67" s="23"/>
      <c r="CH67" s="23"/>
      <c r="CI67" s="55"/>
      <c r="CJ67" s="23">
        <f t="shared" ref="CJ67:CK67" si="877">BX67+CA67+CD67</f>
        <v>0</v>
      </c>
      <c r="CK67" s="23">
        <f t="shared" si="877"/>
        <v>0</v>
      </c>
      <c r="CL67" s="55"/>
      <c r="CM67" s="23"/>
      <c r="CN67" s="23"/>
      <c r="CO67" s="55"/>
      <c r="CP67" s="169">
        <f>D67+M67+P67+AB67+AQ67+BI67+BU67+CJ67+CM67</f>
        <v>0</v>
      </c>
      <c r="CQ67" s="146">
        <f>E67+N67+Q67+AC67+AR67+BJ67+BV67+CK67+CN67</f>
        <v>0</v>
      </c>
      <c r="CR67" s="55"/>
      <c r="CS67" s="23"/>
      <c r="CT67" s="23"/>
      <c r="CU67" s="55"/>
      <c r="CV67" s="23"/>
      <c r="CW67" s="23"/>
      <c r="CX67" s="55"/>
      <c r="CY67" s="23"/>
      <c r="CZ67" s="23"/>
      <c r="DA67" s="60"/>
      <c r="DB67" s="23"/>
      <c r="DC67" s="23"/>
      <c r="DD67" s="55"/>
      <c r="DE67" s="23"/>
      <c r="DF67" s="23"/>
      <c r="DG67" s="55"/>
      <c r="DH67" s="23"/>
      <c r="DI67" s="23"/>
      <c r="DJ67" s="55"/>
      <c r="DK67" s="23"/>
      <c r="DL67" s="23"/>
      <c r="DM67" s="55"/>
      <c r="DN67" s="59">
        <f t="shared" si="46"/>
        <v>0</v>
      </c>
      <c r="DO67" s="23">
        <f t="shared" si="46"/>
        <v>0</v>
      </c>
      <c r="DP67" s="55"/>
      <c r="DQ67" s="23"/>
      <c r="DR67" s="23"/>
      <c r="DS67" s="55"/>
      <c r="DT67" s="23"/>
      <c r="DU67" s="23"/>
      <c r="DV67" s="55"/>
      <c r="DW67" s="23"/>
      <c r="DX67" s="23"/>
      <c r="DY67" s="118"/>
      <c r="DZ67" s="23"/>
      <c r="EA67" s="23"/>
      <c r="EB67" s="118"/>
      <c r="EC67" s="23">
        <f t="shared" si="513"/>
        <v>0</v>
      </c>
      <c r="ED67" s="23">
        <f t="shared" si="514"/>
        <v>0</v>
      </c>
      <c r="EE67" s="24"/>
    </row>
    <row r="68" spans="1:135" s="37" customFormat="1" x14ac:dyDescent="0.25">
      <c r="A68" s="27">
        <v>57</v>
      </c>
      <c r="B68" s="126" t="s">
        <v>87</v>
      </c>
      <c r="C68" s="173" t="s">
        <v>39</v>
      </c>
      <c r="D68" s="28">
        <v>327856</v>
      </c>
      <c r="E68" s="28">
        <v>396428</v>
      </c>
      <c r="F68" s="50">
        <f t="shared" ref="F68" si="878">E68/D68</f>
        <v>1.2091527987897126</v>
      </c>
      <c r="G68" s="28">
        <f>29430+5000</f>
        <v>34430</v>
      </c>
      <c r="H68" s="28"/>
      <c r="I68" s="50">
        <f t="shared" si="10"/>
        <v>0</v>
      </c>
      <c r="J68" s="28">
        <f>199427+5000</f>
        <v>204427</v>
      </c>
      <c r="K68" s="28"/>
      <c r="L68" s="50">
        <f>K68/J68</f>
        <v>0</v>
      </c>
      <c r="M68" s="28">
        <f>G68+J68</f>
        <v>238857</v>
      </c>
      <c r="N68" s="28">
        <f>H68+K68</f>
        <v>0</v>
      </c>
      <c r="O68" s="120">
        <f t="shared" si="13"/>
        <v>0</v>
      </c>
      <c r="P68" s="28">
        <f>36586+5000</f>
        <v>41586</v>
      </c>
      <c r="Q68" s="28">
        <v>70855</v>
      </c>
      <c r="R68" s="50">
        <f t="shared" si="14"/>
        <v>1.7038185927956524</v>
      </c>
      <c r="S68" s="28">
        <v>15160</v>
      </c>
      <c r="T68" s="28">
        <v>21357</v>
      </c>
      <c r="U68" s="50">
        <f t="shared" si="0"/>
        <v>1.40877308707124</v>
      </c>
      <c r="V68" s="28">
        <v>80008</v>
      </c>
      <c r="W68" s="28">
        <v>95465</v>
      </c>
      <c r="X68" s="120">
        <f>W68/V68</f>
        <v>1.1931931806819318</v>
      </c>
      <c r="Y68" s="28">
        <v>6988</v>
      </c>
      <c r="Z68" s="28">
        <v>7507</v>
      </c>
      <c r="AA68" s="116">
        <f t="shared" si="16"/>
        <v>1.074270177447052</v>
      </c>
      <c r="AB68" s="28">
        <f t="shared" ref="AB68:AC68" si="879">S68+V68+Y68</f>
        <v>102156</v>
      </c>
      <c r="AC68" s="28">
        <f t="shared" si="879"/>
        <v>124329</v>
      </c>
      <c r="AD68" s="50">
        <f>AC68/AB68</f>
        <v>1.2170503935157995</v>
      </c>
      <c r="AE68" s="28">
        <v>4617</v>
      </c>
      <c r="AF68" s="28">
        <v>5961</v>
      </c>
      <c r="AG68" s="50">
        <f t="shared" si="18"/>
        <v>1.2910981156595192</v>
      </c>
      <c r="AH68" s="28">
        <f>24270+5000</f>
        <v>29270</v>
      </c>
      <c r="AI68" s="28">
        <v>34741</v>
      </c>
      <c r="AJ68" s="50">
        <f t="shared" si="19"/>
        <v>1.1869149299624189</v>
      </c>
      <c r="AK68" s="28">
        <f>69294+5000</f>
        <v>74294</v>
      </c>
      <c r="AL68" s="28">
        <v>112802</v>
      </c>
      <c r="AM68" s="50">
        <f t="shared" si="20"/>
        <v>1.5183191105607452</v>
      </c>
      <c r="AN68" s="28">
        <v>3485</v>
      </c>
      <c r="AO68" s="28">
        <v>3485</v>
      </c>
      <c r="AP68" s="50">
        <f t="shared" si="2"/>
        <v>1</v>
      </c>
      <c r="AQ68" s="81">
        <f t="shared" si="876"/>
        <v>111666</v>
      </c>
      <c r="AR68" s="81">
        <f t="shared" si="876"/>
        <v>156989</v>
      </c>
      <c r="AS68" s="50">
        <f t="shared" si="22"/>
        <v>1.4058800351046872</v>
      </c>
      <c r="AT68" s="28">
        <v>16071</v>
      </c>
      <c r="AU68" s="28">
        <v>25056</v>
      </c>
      <c r="AV68" s="50">
        <f t="shared" si="23"/>
        <v>1.5590815755086802</v>
      </c>
      <c r="AW68" s="28">
        <v>10755</v>
      </c>
      <c r="AX68" s="28">
        <v>12236</v>
      </c>
      <c r="AY68" s="50">
        <f t="shared" si="24"/>
        <v>1.1377033937703394</v>
      </c>
      <c r="AZ68" s="28">
        <f>30804+5000</f>
        <v>35804</v>
      </c>
      <c r="BA68" s="28">
        <v>36962</v>
      </c>
      <c r="BB68" s="50">
        <f t="shared" si="25"/>
        <v>1.0323427549994415</v>
      </c>
      <c r="BC68" s="28">
        <f>145268+5000</f>
        <v>150268</v>
      </c>
      <c r="BD68" s="28">
        <v>222139</v>
      </c>
      <c r="BE68" s="50">
        <f t="shared" si="26"/>
        <v>1.4782854633055607</v>
      </c>
      <c r="BF68" s="28">
        <v>2869</v>
      </c>
      <c r="BG68" s="28">
        <v>3255</v>
      </c>
      <c r="BH68" s="50">
        <f t="shared" si="3"/>
        <v>1.134541652143604</v>
      </c>
      <c r="BI68" s="28">
        <f t="shared" si="27"/>
        <v>215767</v>
      </c>
      <c r="BJ68" s="28">
        <f t="shared" si="4"/>
        <v>299648</v>
      </c>
      <c r="BK68" s="50">
        <f t="shared" si="28"/>
        <v>1.3887573169205671</v>
      </c>
      <c r="BL68" s="170"/>
      <c r="BM68" s="28">
        <f>25291+126566</f>
        <v>151857</v>
      </c>
      <c r="BN68" s="120"/>
      <c r="BO68" s="147">
        <v>81209</v>
      </c>
      <c r="BP68" s="28">
        <v>93932</v>
      </c>
      <c r="BQ68" s="50">
        <f t="shared" si="29"/>
        <v>1.1566698272358975</v>
      </c>
      <c r="BR68" s="28">
        <v>89563</v>
      </c>
      <c r="BS68" s="28">
        <v>102808</v>
      </c>
      <c r="BT68" s="50">
        <f t="shared" si="30"/>
        <v>1.1478847291850429</v>
      </c>
      <c r="BU68" s="28">
        <f t="shared" si="5"/>
        <v>170772</v>
      </c>
      <c r="BV68" s="28">
        <f t="shared" si="5"/>
        <v>196740</v>
      </c>
      <c r="BW68" s="50">
        <f t="shared" si="31"/>
        <v>1.1520623989881245</v>
      </c>
      <c r="BX68" s="28">
        <v>141971</v>
      </c>
      <c r="BY68" s="28">
        <v>162500</v>
      </c>
      <c r="BZ68" s="50">
        <f t="shared" si="32"/>
        <v>1.1445999535116327</v>
      </c>
      <c r="CA68" s="28">
        <v>75474</v>
      </c>
      <c r="CB68" s="28">
        <v>86025</v>
      </c>
      <c r="CC68" s="50">
        <f t="shared" si="33"/>
        <v>1.1397964862071708</v>
      </c>
      <c r="CD68" s="28">
        <v>174328</v>
      </c>
      <c r="CE68" s="28">
        <v>197421</v>
      </c>
      <c r="CF68" s="50">
        <f t="shared" si="34"/>
        <v>1.1324686797301637</v>
      </c>
      <c r="CG68" s="28">
        <v>11657</v>
      </c>
      <c r="CH68" s="28">
        <v>534</v>
      </c>
      <c r="CI68" s="50">
        <f t="shared" si="35"/>
        <v>4.5809384918932827E-2</v>
      </c>
      <c r="CJ68" s="28">
        <f>BX68+CA68+CD68+CG68</f>
        <v>403430</v>
      </c>
      <c r="CK68" s="28">
        <f>BY68+CB68+CE68+CH68</f>
        <v>446480</v>
      </c>
      <c r="CL68" s="50">
        <f t="shared" si="166"/>
        <v>1.1067099620752052</v>
      </c>
      <c r="CM68" s="28">
        <v>406</v>
      </c>
      <c r="CN68" s="28">
        <v>406</v>
      </c>
      <c r="CO68" s="50">
        <f t="shared" ref="CO68" si="880">CN68/CM68</f>
        <v>1</v>
      </c>
      <c r="CP68" s="170">
        <f>D68+M68+P68+AB68+AQ68+BI68+BU68+CJ68+CM68</f>
        <v>1612496</v>
      </c>
      <c r="CQ68" s="147">
        <f>E68+N68+Q68+AC68+AR68+BJ68+BV68+CK68+CN68+BM68</f>
        <v>1843732</v>
      </c>
      <c r="CR68" s="50">
        <f t="shared" si="41"/>
        <v>1.1434025262698326</v>
      </c>
      <c r="CS68" s="28">
        <v>2630</v>
      </c>
      <c r="CT68" s="28">
        <v>2630</v>
      </c>
      <c r="CU68" s="50">
        <f t="shared" si="51"/>
        <v>1</v>
      </c>
      <c r="CV68" s="28">
        <v>8710</v>
      </c>
      <c r="CW68" s="28">
        <f>-1478+3684</f>
        <v>2206</v>
      </c>
      <c r="CX68" s="50">
        <f t="shared" si="52"/>
        <v>0.25327210103329506</v>
      </c>
      <c r="CY68" s="28">
        <v>1261</v>
      </c>
      <c r="CZ68" s="28">
        <v>13839</v>
      </c>
      <c r="DA68" s="120">
        <f t="shared" si="864"/>
        <v>10.9746233148295</v>
      </c>
      <c r="DB68" s="28">
        <v>6688</v>
      </c>
      <c r="DC68" s="28">
        <v>22768</v>
      </c>
      <c r="DD68" s="50">
        <f t="shared" si="43"/>
        <v>3.4043062200956937</v>
      </c>
      <c r="DE68" s="28">
        <v>40154</v>
      </c>
      <c r="DF68" s="28">
        <v>23267</v>
      </c>
      <c r="DG68" s="50">
        <f t="shared" si="44"/>
        <v>0.57944414006076606</v>
      </c>
      <c r="DH68" s="28">
        <v>13785</v>
      </c>
      <c r="DI68" s="28">
        <v>13785</v>
      </c>
      <c r="DJ68" s="50">
        <f t="shared" si="6"/>
        <v>1</v>
      </c>
      <c r="DK68" s="28">
        <v>27806</v>
      </c>
      <c r="DL68" s="28">
        <v>19523</v>
      </c>
      <c r="DM68" s="50">
        <f t="shared" si="45"/>
        <v>0.70211465151406172</v>
      </c>
      <c r="DN68" s="170">
        <v>101034</v>
      </c>
      <c r="DO68" s="28">
        <f t="shared" si="46"/>
        <v>98018</v>
      </c>
      <c r="DP68" s="50">
        <f t="shared" si="47"/>
        <v>0.97014866282637524</v>
      </c>
      <c r="DQ68" s="28">
        <v>58</v>
      </c>
      <c r="DR68" s="28">
        <v>58</v>
      </c>
      <c r="DS68" s="50">
        <f t="shared" ref="DS68" si="881">DR68/DQ68</f>
        <v>1</v>
      </c>
      <c r="DT68" s="28">
        <v>101943</v>
      </c>
      <c r="DU68" s="28">
        <v>124711</v>
      </c>
      <c r="DV68" s="50">
        <f t="shared" ref="DV68:DV72" si="882">DU68/DT68</f>
        <v>1.2233404941977379</v>
      </c>
      <c r="DW68" s="28">
        <v>133962</v>
      </c>
      <c r="DX68" s="28">
        <v>159541</v>
      </c>
      <c r="DY68" s="116">
        <f>DX68/DW68</f>
        <v>1.1909422074916767</v>
      </c>
      <c r="DZ68" s="28"/>
      <c r="EA68" s="28">
        <v>8202</v>
      </c>
      <c r="EB68" s="116"/>
      <c r="EC68" s="28">
        <f t="shared" si="513"/>
        <v>1949493</v>
      </c>
      <c r="ED68" s="28">
        <f t="shared" si="514"/>
        <v>2234262</v>
      </c>
      <c r="EE68" s="29">
        <f t="shared" si="50"/>
        <v>1.1460733636899441</v>
      </c>
    </row>
    <row r="69" spans="1:135" s="52" customFormat="1" ht="16.5" thickBot="1" x14ac:dyDescent="0.3">
      <c r="A69" s="31">
        <v>58</v>
      </c>
      <c r="B69" s="142" t="s">
        <v>88</v>
      </c>
      <c r="C69" s="180" t="s">
        <v>136</v>
      </c>
      <c r="D69" s="155"/>
      <c r="E69" s="32"/>
      <c r="F69" s="51"/>
      <c r="G69" s="32"/>
      <c r="H69" s="32"/>
      <c r="I69" s="51"/>
      <c r="J69" s="32"/>
      <c r="K69" s="32"/>
      <c r="L69" s="51"/>
      <c r="M69" s="32"/>
      <c r="N69" s="32"/>
      <c r="O69" s="51"/>
      <c r="P69" s="32"/>
      <c r="Q69" s="32"/>
      <c r="R69" s="51"/>
      <c r="S69" s="32"/>
      <c r="T69" s="32"/>
      <c r="U69" s="51"/>
      <c r="V69" s="32"/>
      <c r="W69" s="32"/>
      <c r="X69" s="164"/>
      <c r="Y69" s="155"/>
      <c r="Z69" s="32"/>
      <c r="AA69" s="117"/>
      <c r="AB69" s="32"/>
      <c r="AC69" s="32"/>
      <c r="AD69" s="51"/>
      <c r="AE69" s="32"/>
      <c r="AF69" s="32"/>
      <c r="AG69" s="51"/>
      <c r="AH69" s="32"/>
      <c r="AI69" s="32"/>
      <c r="AJ69" s="51"/>
      <c r="AK69" s="32"/>
      <c r="AL69" s="32"/>
      <c r="AM69" s="51"/>
      <c r="AN69" s="32"/>
      <c r="AO69" s="32"/>
      <c r="AP69" s="51"/>
      <c r="AQ69" s="114"/>
      <c r="AR69" s="114"/>
      <c r="AS69" s="51"/>
      <c r="AT69" s="32"/>
      <c r="AU69" s="32"/>
      <c r="AV69" s="51"/>
      <c r="AW69" s="32"/>
      <c r="AX69" s="32"/>
      <c r="AY69" s="51"/>
      <c r="AZ69" s="32"/>
      <c r="BA69" s="32"/>
      <c r="BB69" s="51"/>
      <c r="BC69" s="32"/>
      <c r="BD69" s="32"/>
      <c r="BE69" s="51"/>
      <c r="BF69" s="32"/>
      <c r="BG69" s="32"/>
      <c r="BH69" s="51"/>
      <c r="BI69" s="32"/>
      <c r="BJ69" s="32"/>
      <c r="BK69" s="51"/>
      <c r="BL69" s="202"/>
      <c r="BM69" s="32"/>
      <c r="BN69" s="164"/>
      <c r="BO69" s="155"/>
      <c r="BP69" s="32"/>
      <c r="BQ69" s="51"/>
      <c r="BR69" s="32"/>
      <c r="BS69" s="32"/>
      <c r="BT69" s="51"/>
      <c r="BU69" s="32">
        <f t="shared" si="5"/>
        <v>0</v>
      </c>
      <c r="BV69" s="32">
        <f t="shared" si="5"/>
        <v>0</v>
      </c>
      <c r="BW69" s="51"/>
      <c r="BX69" s="32"/>
      <c r="BY69" s="32"/>
      <c r="BZ69" s="51"/>
      <c r="CA69" s="32"/>
      <c r="CB69" s="32"/>
      <c r="CC69" s="51"/>
      <c r="CD69" s="32"/>
      <c r="CE69" s="32"/>
      <c r="CF69" s="51"/>
      <c r="CG69" s="32"/>
      <c r="CH69" s="32"/>
      <c r="CI69" s="51"/>
      <c r="CJ69" s="32"/>
      <c r="CK69" s="32"/>
      <c r="CL69" s="51"/>
      <c r="CM69" s="32"/>
      <c r="CN69" s="32"/>
      <c r="CO69" s="51"/>
      <c r="CP69" s="171">
        <f>D69+M69+P69+AB69+AQ69+BI69+BU69+CJ69+CM69</f>
        <v>0</v>
      </c>
      <c r="CQ69" s="148">
        <f>E69+N69+Q69+AC69+AR69+BJ69+BV69+CK69+CN69</f>
        <v>0</v>
      </c>
      <c r="CR69" s="51"/>
      <c r="CS69" s="32"/>
      <c r="CT69" s="32"/>
      <c r="CU69" s="51"/>
      <c r="CV69" s="32"/>
      <c r="CW69" s="32"/>
      <c r="CX69" s="51"/>
      <c r="CY69" s="32"/>
      <c r="CZ69" s="32"/>
      <c r="DA69" s="60"/>
      <c r="DB69" s="32"/>
      <c r="DC69" s="32"/>
      <c r="DD69" s="51"/>
      <c r="DE69" s="32"/>
      <c r="DF69" s="32"/>
      <c r="DG69" s="51"/>
      <c r="DH69" s="32"/>
      <c r="DI69" s="32"/>
      <c r="DJ69" s="51"/>
      <c r="DK69" s="32"/>
      <c r="DL69" s="32"/>
      <c r="DM69" s="51"/>
      <c r="DN69" s="59">
        <f t="shared" si="46"/>
        <v>0</v>
      </c>
      <c r="DO69" s="32">
        <f t="shared" si="46"/>
        <v>0</v>
      </c>
      <c r="DP69" s="51"/>
      <c r="DQ69" s="32"/>
      <c r="DR69" s="32"/>
      <c r="DS69" s="51"/>
      <c r="DT69" s="32"/>
      <c r="DU69" s="32"/>
      <c r="DV69" s="51"/>
      <c r="DW69" s="32"/>
      <c r="DX69" s="32" t="s">
        <v>194</v>
      </c>
      <c r="DY69" s="119"/>
      <c r="DZ69" s="32"/>
      <c r="EA69" s="32" t="s">
        <v>194</v>
      </c>
      <c r="EB69" s="119"/>
      <c r="EC69" s="32">
        <f t="shared" si="513"/>
        <v>0</v>
      </c>
      <c r="ED69" s="32"/>
      <c r="EE69" s="33"/>
    </row>
    <row r="70" spans="1:135" s="63" customFormat="1" ht="16.5" thickBot="1" x14ac:dyDescent="0.3">
      <c r="A70" s="38">
        <v>59</v>
      </c>
      <c r="B70" s="143" t="s">
        <v>89</v>
      </c>
      <c r="C70" s="182" t="s">
        <v>153</v>
      </c>
      <c r="D70" s="156">
        <f t="shared" ref="D70" si="883">SUM(D67:D69)</f>
        <v>327856</v>
      </c>
      <c r="E70" s="40">
        <f t="shared" ref="E70" si="884">SUM(E67:E69)</f>
        <v>396428</v>
      </c>
      <c r="F70" s="62">
        <f t="shared" ref="F70:F71" si="885">E70/D70</f>
        <v>1.2091527987897126</v>
      </c>
      <c r="G70" s="40">
        <f t="shared" ref="G70:H70" si="886">SUM(G67:G69)</f>
        <v>34430</v>
      </c>
      <c r="H70" s="40">
        <f t="shared" si="886"/>
        <v>0</v>
      </c>
      <c r="I70" s="62">
        <f t="shared" si="10"/>
        <v>0</v>
      </c>
      <c r="J70" s="40">
        <f t="shared" ref="J70" si="887">SUM(J67:J69)</f>
        <v>204427</v>
      </c>
      <c r="K70" s="40">
        <f t="shared" ref="K70" si="888">SUM(K67:K69)</f>
        <v>0</v>
      </c>
      <c r="L70" s="62">
        <f t="shared" si="11"/>
        <v>0</v>
      </c>
      <c r="M70" s="40">
        <f t="shared" ref="M70:N70" si="889">SUM(M67:M69)</f>
        <v>238857</v>
      </c>
      <c r="N70" s="40">
        <f t="shared" si="889"/>
        <v>0</v>
      </c>
      <c r="O70" s="62">
        <f t="shared" si="13"/>
        <v>0</v>
      </c>
      <c r="P70" s="40">
        <f t="shared" ref="P70" si="890">SUM(P67:P69)</f>
        <v>41586</v>
      </c>
      <c r="Q70" s="40">
        <f t="shared" ref="Q70" si="891">SUM(Q67:Q69)</f>
        <v>70855</v>
      </c>
      <c r="R70" s="62">
        <f t="shared" si="14"/>
        <v>1.7038185927956524</v>
      </c>
      <c r="S70" s="40">
        <f t="shared" ref="S70:T70" si="892">SUM(S67:S69)</f>
        <v>15160</v>
      </c>
      <c r="T70" s="40">
        <f t="shared" si="892"/>
        <v>21357</v>
      </c>
      <c r="U70" s="62">
        <f t="shared" si="0"/>
        <v>1.40877308707124</v>
      </c>
      <c r="V70" s="40">
        <f t="shared" ref="V70:W70" si="893">SUM(V67:V69)</f>
        <v>80008</v>
      </c>
      <c r="W70" s="40">
        <f t="shared" si="893"/>
        <v>95465</v>
      </c>
      <c r="X70" s="165">
        <f t="shared" ref="X70:X72" si="894">W70/V70</f>
        <v>1.1931931806819318</v>
      </c>
      <c r="Y70" s="156">
        <f t="shared" ref="Y70" si="895">SUM(Y67:Y69)</f>
        <v>6988</v>
      </c>
      <c r="Z70" s="40">
        <f t="shared" ref="Z70" si="896">SUM(Z67:Z69)</f>
        <v>7507</v>
      </c>
      <c r="AA70" s="41">
        <f t="shared" si="16"/>
        <v>1.074270177447052</v>
      </c>
      <c r="AB70" s="40">
        <f t="shared" ref="AB70" si="897">SUM(AB67:AB69)</f>
        <v>102156</v>
      </c>
      <c r="AC70" s="40">
        <f t="shared" ref="AC70" si="898">SUM(AC67:AC69)</f>
        <v>124329</v>
      </c>
      <c r="AD70" s="62">
        <f t="shared" ref="AD70:AD72" si="899">AC70/AB70</f>
        <v>1.2170503935157995</v>
      </c>
      <c r="AE70" s="40">
        <f t="shared" ref="AE70" si="900">SUM(AE67:AE69)</f>
        <v>4617</v>
      </c>
      <c r="AF70" s="40">
        <f t="shared" ref="AF70" si="901">SUM(AF67:AF69)</f>
        <v>5961</v>
      </c>
      <c r="AG70" s="62">
        <f t="shared" si="18"/>
        <v>1.2910981156595192</v>
      </c>
      <c r="AH70" s="40">
        <f t="shared" ref="AH70" si="902">SUM(AH67:AH69)</f>
        <v>29270</v>
      </c>
      <c r="AI70" s="40">
        <f t="shared" ref="AI70" si="903">SUM(AI67:AI69)</f>
        <v>34741</v>
      </c>
      <c r="AJ70" s="62">
        <f t="shared" si="19"/>
        <v>1.1869149299624189</v>
      </c>
      <c r="AK70" s="40">
        <f t="shared" ref="AK70" si="904">SUM(AK67:AK69)</f>
        <v>74294</v>
      </c>
      <c r="AL70" s="40">
        <f t="shared" ref="AL70" si="905">SUM(AL67:AL69)</f>
        <v>112802</v>
      </c>
      <c r="AM70" s="62">
        <f t="shared" si="20"/>
        <v>1.5183191105607452</v>
      </c>
      <c r="AN70" s="40">
        <f t="shared" ref="AN70" si="906">SUM(AN67:AN69)</f>
        <v>3485</v>
      </c>
      <c r="AO70" s="40">
        <f t="shared" ref="AO70" si="907">SUM(AO67:AO69)</f>
        <v>3485</v>
      </c>
      <c r="AP70" s="62">
        <f t="shared" si="2"/>
        <v>1</v>
      </c>
      <c r="AQ70" s="40">
        <f t="shared" ref="AQ70:AR70" si="908">SUM(AQ67:AQ69)</f>
        <v>111666</v>
      </c>
      <c r="AR70" s="40">
        <f t="shared" si="908"/>
        <v>156989</v>
      </c>
      <c r="AS70" s="62">
        <f t="shared" si="22"/>
        <v>1.4058800351046872</v>
      </c>
      <c r="AT70" s="40">
        <f t="shared" ref="AT70" si="909">SUM(AT67:AT69)</f>
        <v>16071</v>
      </c>
      <c r="AU70" s="40">
        <f t="shared" ref="AU70" si="910">SUM(AU67:AU69)</f>
        <v>25056</v>
      </c>
      <c r="AV70" s="62">
        <f t="shared" si="23"/>
        <v>1.5590815755086802</v>
      </c>
      <c r="AW70" s="40">
        <f t="shared" ref="AW70" si="911">SUM(AW67:AW69)</f>
        <v>10755</v>
      </c>
      <c r="AX70" s="40">
        <f t="shared" ref="AX70" si="912">SUM(AX67:AX69)</f>
        <v>12236</v>
      </c>
      <c r="AY70" s="62">
        <f t="shared" si="24"/>
        <v>1.1377033937703394</v>
      </c>
      <c r="AZ70" s="40">
        <f t="shared" ref="AZ70" si="913">SUM(AZ67:AZ69)</f>
        <v>35804</v>
      </c>
      <c r="BA70" s="40">
        <f t="shared" ref="BA70" si="914">SUM(BA67:BA69)</f>
        <v>36962</v>
      </c>
      <c r="BB70" s="62">
        <f t="shared" si="25"/>
        <v>1.0323427549994415</v>
      </c>
      <c r="BC70" s="40">
        <f t="shared" ref="BC70" si="915">SUM(BC67:BC69)</f>
        <v>150268</v>
      </c>
      <c r="BD70" s="40">
        <f t="shared" ref="BD70" si="916">SUM(BD67:BD69)</f>
        <v>222139</v>
      </c>
      <c r="BE70" s="62">
        <f t="shared" si="26"/>
        <v>1.4782854633055607</v>
      </c>
      <c r="BF70" s="40">
        <f t="shared" ref="BF70" si="917">SUM(BF67:BF69)</f>
        <v>2869</v>
      </c>
      <c r="BG70" s="40">
        <f t="shared" ref="BG70" si="918">SUM(BG67:BG69)</f>
        <v>3255</v>
      </c>
      <c r="BH70" s="62">
        <f t="shared" si="3"/>
        <v>1.134541652143604</v>
      </c>
      <c r="BI70" s="40">
        <f t="shared" si="27"/>
        <v>215767</v>
      </c>
      <c r="BJ70" s="40">
        <f t="shared" si="4"/>
        <v>299648</v>
      </c>
      <c r="BK70" s="62">
        <f>BJ70/BI70</f>
        <v>1.3887573169205671</v>
      </c>
      <c r="BL70" s="40">
        <f t="shared" ref="BL70:BM70" si="919">SUM(BL67:BL69)</f>
        <v>0</v>
      </c>
      <c r="BM70" s="40">
        <f t="shared" si="919"/>
        <v>151857</v>
      </c>
      <c r="BN70" s="165"/>
      <c r="BO70" s="156">
        <f t="shared" ref="BO70" si="920">SUM(BO67:BO69)</f>
        <v>81209</v>
      </c>
      <c r="BP70" s="40">
        <f t="shared" ref="BP70" si="921">SUM(BP67:BP69)</f>
        <v>93932</v>
      </c>
      <c r="BQ70" s="62">
        <f t="shared" si="29"/>
        <v>1.1566698272358975</v>
      </c>
      <c r="BR70" s="40">
        <f t="shared" ref="BR70" si="922">SUM(BR67:BR69)</f>
        <v>89563</v>
      </c>
      <c r="BS70" s="40">
        <f t="shared" ref="BS70" si="923">SUM(BS67:BS69)</f>
        <v>102808</v>
      </c>
      <c r="BT70" s="62">
        <f t="shared" si="30"/>
        <v>1.1478847291850429</v>
      </c>
      <c r="BU70" s="40">
        <f t="shared" si="5"/>
        <v>170772</v>
      </c>
      <c r="BV70" s="40">
        <f t="shared" si="5"/>
        <v>196740</v>
      </c>
      <c r="BW70" s="62">
        <f t="shared" si="31"/>
        <v>1.1520623989881245</v>
      </c>
      <c r="BX70" s="40">
        <f t="shared" ref="BX70" si="924">SUM(BX67:BX69)</f>
        <v>141971</v>
      </c>
      <c r="BY70" s="40">
        <f t="shared" ref="BY70" si="925">SUM(BY67:BY69)</f>
        <v>162500</v>
      </c>
      <c r="BZ70" s="62">
        <f t="shared" si="32"/>
        <v>1.1445999535116327</v>
      </c>
      <c r="CA70" s="40">
        <f t="shared" ref="CA70" si="926">SUM(CA67:CA69)</f>
        <v>75474</v>
      </c>
      <c r="CB70" s="40">
        <f t="shared" ref="CB70" si="927">SUM(CB67:CB69)</f>
        <v>86025</v>
      </c>
      <c r="CC70" s="62">
        <f t="shared" si="33"/>
        <v>1.1397964862071708</v>
      </c>
      <c r="CD70" s="40">
        <f>SUM(CD67:CD69)</f>
        <v>174328</v>
      </c>
      <c r="CE70" s="40">
        <f t="shared" ref="CE70" si="928">SUM(CE67:CE69)</f>
        <v>197421</v>
      </c>
      <c r="CF70" s="62">
        <f t="shared" si="34"/>
        <v>1.1324686797301637</v>
      </c>
      <c r="CG70" s="40">
        <f t="shared" ref="CG70" si="929">SUM(CG67:CG69)</f>
        <v>11657</v>
      </c>
      <c r="CH70" s="40">
        <f t="shared" ref="CH70" si="930">SUM(CH67:CH69)</f>
        <v>534</v>
      </c>
      <c r="CI70" s="62">
        <f t="shared" si="35"/>
        <v>4.5809384918932827E-2</v>
      </c>
      <c r="CJ70" s="40">
        <f t="shared" ref="CJ70:CK70" si="931">SUM(CJ67:CJ69)</f>
        <v>403430</v>
      </c>
      <c r="CK70" s="40">
        <f t="shared" si="931"/>
        <v>446480</v>
      </c>
      <c r="CL70" s="62">
        <f t="shared" si="166"/>
        <v>1.1067099620752052</v>
      </c>
      <c r="CM70" s="40">
        <f t="shared" ref="CM70:CN70" si="932">SUM(CM67:CM69)</f>
        <v>406</v>
      </c>
      <c r="CN70" s="40">
        <f t="shared" si="932"/>
        <v>406</v>
      </c>
      <c r="CO70" s="62">
        <f t="shared" ref="CO70:CO71" si="933">CN70/CM70</f>
        <v>1</v>
      </c>
      <c r="CP70" s="39">
        <f>SUM(CP67:CP69)</f>
        <v>1612496</v>
      </c>
      <c r="CQ70" s="156">
        <f>SUM(CQ67:CQ69)</f>
        <v>1843732</v>
      </c>
      <c r="CR70" s="62">
        <f t="shared" si="41"/>
        <v>1.1434025262698326</v>
      </c>
      <c r="CS70" s="40">
        <f t="shared" ref="CS70" si="934">SUM(CS67:CS69)</f>
        <v>2630</v>
      </c>
      <c r="CT70" s="40">
        <f t="shared" ref="CT70" si="935">SUM(CT67:CT69)</f>
        <v>2630</v>
      </c>
      <c r="CU70" s="62">
        <f t="shared" si="51"/>
        <v>1</v>
      </c>
      <c r="CV70" s="40">
        <f t="shared" ref="CV70:CW70" si="936">SUM(CV67:CV69)</f>
        <v>8710</v>
      </c>
      <c r="CW70" s="40">
        <f t="shared" si="936"/>
        <v>2206</v>
      </c>
      <c r="CX70" s="62">
        <f t="shared" si="52"/>
        <v>0.25327210103329506</v>
      </c>
      <c r="CY70" s="40">
        <f t="shared" ref="CY70:CZ70" si="937">SUM(CY67:CY69)</f>
        <v>1261</v>
      </c>
      <c r="CZ70" s="40">
        <f t="shared" si="937"/>
        <v>13839</v>
      </c>
      <c r="DA70" s="62"/>
      <c r="DB70" s="40">
        <f t="shared" ref="DB70" si="938">SUM(DB67:DB69)</f>
        <v>6688</v>
      </c>
      <c r="DC70" s="40">
        <f t="shared" ref="DC70" si="939">SUM(DC67:DC69)</f>
        <v>22768</v>
      </c>
      <c r="DD70" s="62">
        <f t="shared" si="43"/>
        <v>3.4043062200956937</v>
      </c>
      <c r="DE70" s="40">
        <f t="shared" ref="DE70" si="940">SUM(DE67:DE69)</f>
        <v>40154</v>
      </c>
      <c r="DF70" s="40">
        <f t="shared" ref="DF70" si="941">SUM(DF67:DF69)</f>
        <v>23267</v>
      </c>
      <c r="DG70" s="62">
        <f t="shared" si="44"/>
        <v>0.57944414006076606</v>
      </c>
      <c r="DH70" s="40">
        <f t="shared" ref="DH70:DI70" si="942">SUM(DH67:DH69)</f>
        <v>13785</v>
      </c>
      <c r="DI70" s="40">
        <f t="shared" si="942"/>
        <v>13785</v>
      </c>
      <c r="DJ70" s="62">
        <f t="shared" si="6"/>
        <v>1</v>
      </c>
      <c r="DK70" s="40">
        <f t="shared" ref="DK70" si="943">SUM(DK67:DK69)</f>
        <v>27806</v>
      </c>
      <c r="DL70" s="40">
        <f t="shared" ref="DL70" si="944">SUM(DL67:DL69)</f>
        <v>19523</v>
      </c>
      <c r="DM70" s="62">
        <f t="shared" si="45"/>
        <v>0.70211465151406172</v>
      </c>
      <c r="DN70" s="40">
        <f t="shared" si="46"/>
        <v>101034</v>
      </c>
      <c r="DO70" s="40">
        <f t="shared" si="46"/>
        <v>98018</v>
      </c>
      <c r="DP70" s="62">
        <f t="shared" si="47"/>
        <v>0.97014866282637524</v>
      </c>
      <c r="DQ70" s="40">
        <f t="shared" ref="DQ70:DR70" si="945">SUM(DQ67:DQ69)</f>
        <v>58</v>
      </c>
      <c r="DR70" s="40">
        <f t="shared" si="945"/>
        <v>58</v>
      </c>
      <c r="DS70" s="41">
        <f t="shared" ref="DS70:DS71" si="946">DR70/DQ70</f>
        <v>1</v>
      </c>
      <c r="DT70" s="40">
        <f>SUM(DT67:DT69)</f>
        <v>101943</v>
      </c>
      <c r="DU70" s="40">
        <f>SUM(DU67:DU69)</f>
        <v>124711</v>
      </c>
      <c r="DV70" s="62">
        <f t="shared" si="882"/>
        <v>1.2233404941977379</v>
      </c>
      <c r="DW70" s="40">
        <f t="shared" ref="DW70" si="947">SUM(DW67:DW69)</f>
        <v>133962</v>
      </c>
      <c r="DX70" s="40">
        <f t="shared" ref="DX70" si="948">SUM(DX67:DX69)</f>
        <v>159541</v>
      </c>
      <c r="DY70" s="41">
        <f t="shared" ref="DY70:DY72" si="949">DX70/DW70</f>
        <v>1.1909422074916767</v>
      </c>
      <c r="DZ70" s="40">
        <f t="shared" ref="DZ70:EA70" si="950">SUM(DZ67:DZ69)</f>
        <v>0</v>
      </c>
      <c r="EA70" s="40">
        <f t="shared" si="950"/>
        <v>8202</v>
      </c>
      <c r="EB70" s="41"/>
      <c r="EC70" s="40">
        <f t="shared" si="513"/>
        <v>1949493</v>
      </c>
      <c r="ED70" s="40">
        <f t="shared" si="514"/>
        <v>2234262</v>
      </c>
      <c r="EE70" s="62">
        <f t="shared" si="50"/>
        <v>1.1460733636899441</v>
      </c>
    </row>
    <row r="71" spans="1:135" s="101" customFormat="1" ht="17.25" thickTop="1" thickBot="1" x14ac:dyDescent="0.3">
      <c r="A71" s="95">
        <v>60</v>
      </c>
      <c r="B71" s="100"/>
      <c r="C71" s="183" t="s">
        <v>154</v>
      </c>
      <c r="D71" s="150">
        <f t="shared" ref="D71" si="951">SUM(D66,D70)</f>
        <v>331561</v>
      </c>
      <c r="E71" s="45">
        <f t="shared" ref="E71" si="952">SUM(E66,E70)</f>
        <v>400133</v>
      </c>
      <c r="F71" s="64">
        <f t="shared" si="885"/>
        <v>1.2068156387512403</v>
      </c>
      <c r="G71" s="45">
        <f t="shared" ref="G71" si="953">SUM(G66,G70)</f>
        <v>43214</v>
      </c>
      <c r="H71" s="45">
        <f t="shared" ref="H71" si="954">SUM(H66,H70)</f>
        <v>0</v>
      </c>
      <c r="I71" s="64">
        <f t="shared" si="10"/>
        <v>0</v>
      </c>
      <c r="J71" s="45">
        <f t="shared" ref="J71" si="955">SUM(J66,J70)</f>
        <v>421195</v>
      </c>
      <c r="K71" s="45">
        <f t="shared" ref="K71" si="956">SUM(K66,K70)</f>
        <v>0</v>
      </c>
      <c r="L71" s="64">
        <f t="shared" si="11"/>
        <v>0</v>
      </c>
      <c r="M71" s="45">
        <f t="shared" ref="M71:N71" si="957">SUM(M66,M70)</f>
        <v>464409</v>
      </c>
      <c r="N71" s="45">
        <f t="shared" si="957"/>
        <v>0</v>
      </c>
      <c r="O71" s="64">
        <f t="shared" si="13"/>
        <v>0</v>
      </c>
      <c r="P71" s="45">
        <f t="shared" ref="P71" si="958">SUM(P66,P70)</f>
        <v>50260</v>
      </c>
      <c r="Q71" s="45">
        <f t="shared" ref="Q71" si="959">SUM(Q66,Q70)</f>
        <v>84779</v>
      </c>
      <c r="R71" s="64">
        <f t="shared" si="14"/>
        <v>1.686808595304417</v>
      </c>
      <c r="S71" s="45">
        <f t="shared" ref="S71:T71" si="960">SUM(S66,S70)</f>
        <v>21616</v>
      </c>
      <c r="T71" s="45">
        <f t="shared" si="960"/>
        <v>33800</v>
      </c>
      <c r="U71" s="64">
        <f t="shared" si="0"/>
        <v>1.5636565507031828</v>
      </c>
      <c r="V71" s="45">
        <f t="shared" ref="V71:W71" si="961">SUM(V66,V70)</f>
        <v>87218</v>
      </c>
      <c r="W71" s="45">
        <f t="shared" si="961"/>
        <v>103291</v>
      </c>
      <c r="X71" s="166">
        <f t="shared" si="894"/>
        <v>1.1842853539407003</v>
      </c>
      <c r="Y71" s="150">
        <f t="shared" ref="Y71" si="962">SUM(Y66,Y70)</f>
        <v>8729</v>
      </c>
      <c r="Z71" s="45">
        <f t="shared" ref="Z71" si="963">SUM(Z66,Z70)</f>
        <v>9248</v>
      </c>
      <c r="AA71" s="96">
        <f t="shared" si="16"/>
        <v>1.0594569824722191</v>
      </c>
      <c r="AB71" s="45">
        <f t="shared" ref="AB71" si="964">SUM(AB66,AB70)</f>
        <v>117563</v>
      </c>
      <c r="AC71" s="45">
        <f t="shared" ref="AC71" si="965">SUM(AC66,AC70)</f>
        <v>146339</v>
      </c>
      <c r="AD71" s="64">
        <f t="shared" si="899"/>
        <v>1.2447708888000477</v>
      </c>
      <c r="AE71" s="45">
        <f t="shared" ref="AE71" si="966">SUM(AE66,AE70)</f>
        <v>7393</v>
      </c>
      <c r="AF71" s="45">
        <f t="shared" ref="AF71" si="967">SUM(AF66,AF70)</f>
        <v>8737</v>
      </c>
      <c r="AG71" s="64">
        <f t="shared" si="18"/>
        <v>1.1817935885296902</v>
      </c>
      <c r="AH71" s="45">
        <f t="shared" ref="AH71" si="968">SUM(AH66,AH70)</f>
        <v>40324</v>
      </c>
      <c r="AI71" s="45">
        <f t="shared" ref="AI71" si="969">SUM(AI66,AI70)</f>
        <v>51995</v>
      </c>
      <c r="AJ71" s="64">
        <f t="shared" si="19"/>
        <v>1.2894306120424561</v>
      </c>
      <c r="AK71" s="45">
        <f t="shared" ref="AK71" si="970">SUM(AK66,AK70)</f>
        <v>117693</v>
      </c>
      <c r="AL71" s="45">
        <f t="shared" ref="AL71" si="971">SUM(AL66,AL70)</f>
        <v>155142</v>
      </c>
      <c r="AM71" s="64">
        <f t="shared" si="20"/>
        <v>1.3181922459279651</v>
      </c>
      <c r="AN71" s="45">
        <f t="shared" ref="AN71" si="972">SUM(AN66,AN70)</f>
        <v>3793</v>
      </c>
      <c r="AO71" s="45">
        <f t="shared" ref="AO71" si="973">SUM(AO66,AO70)</f>
        <v>3793</v>
      </c>
      <c r="AP71" s="64">
        <f t="shared" si="2"/>
        <v>1</v>
      </c>
      <c r="AQ71" s="45">
        <f t="shared" ref="AQ71:AR71" si="974">SUM(AQ66,AQ70)</f>
        <v>169203</v>
      </c>
      <c r="AR71" s="45">
        <f t="shared" si="974"/>
        <v>219667</v>
      </c>
      <c r="AS71" s="64">
        <f t="shared" si="22"/>
        <v>1.2982453029792616</v>
      </c>
      <c r="AT71" s="45">
        <f t="shared" ref="AT71" si="975">SUM(AT66,AT70)</f>
        <v>20571</v>
      </c>
      <c r="AU71" s="45">
        <f t="shared" ref="AU71" si="976">SUM(AU66,AU70)</f>
        <v>29556</v>
      </c>
      <c r="AV71" s="64">
        <f t="shared" si="23"/>
        <v>1.4367799329152691</v>
      </c>
      <c r="AW71" s="45">
        <f t="shared" ref="AW71" si="977">SUM(AW66,AW70)</f>
        <v>12327</v>
      </c>
      <c r="AX71" s="45">
        <f t="shared" ref="AX71" si="978">SUM(AX66,AX70)</f>
        <v>13928</v>
      </c>
      <c r="AY71" s="64">
        <f t="shared" si="24"/>
        <v>1.1298775046645575</v>
      </c>
      <c r="AZ71" s="45">
        <f t="shared" ref="AZ71" si="979">SUM(AZ66,AZ70)</f>
        <v>47921</v>
      </c>
      <c r="BA71" s="45">
        <f t="shared" ref="BA71" si="980">SUM(BA66,BA70)</f>
        <v>49705</v>
      </c>
      <c r="BB71" s="64">
        <f t="shared" si="25"/>
        <v>1.0372279376473781</v>
      </c>
      <c r="BC71" s="45">
        <f t="shared" ref="BC71" si="981">SUM(BC66,BC70)</f>
        <v>249767</v>
      </c>
      <c r="BD71" s="45">
        <f t="shared" ref="BD71" si="982">SUM(BD66,BD70)</f>
        <v>309995</v>
      </c>
      <c r="BE71" s="64">
        <f t="shared" si="26"/>
        <v>1.2411367394411592</v>
      </c>
      <c r="BF71" s="45">
        <f t="shared" ref="BF71" si="983">SUM(BF66,BF70)</f>
        <v>3447</v>
      </c>
      <c r="BG71" s="45">
        <f t="shared" ref="BG71" si="984">SUM(BG66,BG70)</f>
        <v>3447</v>
      </c>
      <c r="BH71" s="64">
        <f t="shared" si="3"/>
        <v>1</v>
      </c>
      <c r="BI71" s="45">
        <f t="shared" si="27"/>
        <v>334033</v>
      </c>
      <c r="BJ71" s="45">
        <f t="shared" si="4"/>
        <v>406631</v>
      </c>
      <c r="BK71" s="64">
        <f t="shared" si="28"/>
        <v>1.2173378079411317</v>
      </c>
      <c r="BL71" s="45">
        <f t="shared" ref="BL71:BM71" si="985">SUM(BL66,BL70)</f>
        <v>0</v>
      </c>
      <c r="BM71" s="45">
        <f t="shared" si="985"/>
        <v>342846</v>
      </c>
      <c r="BN71" s="166"/>
      <c r="BO71" s="150">
        <f t="shared" ref="BO71" si="986">SUM(BO66,BO70)</f>
        <v>81209</v>
      </c>
      <c r="BP71" s="45">
        <f t="shared" ref="BP71" si="987">SUM(BP66,BP70)</f>
        <v>93932</v>
      </c>
      <c r="BQ71" s="64">
        <f t="shared" si="29"/>
        <v>1.1566698272358975</v>
      </c>
      <c r="BR71" s="45">
        <f t="shared" ref="BR71" si="988">SUM(BR66,BR70)</f>
        <v>89563</v>
      </c>
      <c r="BS71" s="45">
        <f t="shared" ref="BS71" si="989">SUM(BS66,BS70)</f>
        <v>102808</v>
      </c>
      <c r="BT71" s="64">
        <f t="shared" si="30"/>
        <v>1.1478847291850429</v>
      </c>
      <c r="BU71" s="45">
        <f t="shared" si="5"/>
        <v>170772</v>
      </c>
      <c r="BV71" s="45">
        <f t="shared" si="5"/>
        <v>196740</v>
      </c>
      <c r="BW71" s="64">
        <f t="shared" si="31"/>
        <v>1.1520623989881245</v>
      </c>
      <c r="BX71" s="45">
        <f t="shared" ref="BX71" si="990">SUM(BX66,BX70)</f>
        <v>141971</v>
      </c>
      <c r="BY71" s="45">
        <f t="shared" ref="BY71" si="991">SUM(BY66,BY70)</f>
        <v>163980</v>
      </c>
      <c r="BZ71" s="64">
        <f t="shared" si="32"/>
        <v>1.1550246177036154</v>
      </c>
      <c r="CA71" s="45">
        <f t="shared" ref="CA71" si="992">SUM(CA66,CA70)</f>
        <v>77115</v>
      </c>
      <c r="CB71" s="45">
        <f t="shared" ref="CB71" si="993">SUM(CB66,CB70)</f>
        <v>87666</v>
      </c>
      <c r="CC71" s="64">
        <f t="shared" si="33"/>
        <v>1.1368216300330676</v>
      </c>
      <c r="CD71" s="45">
        <f>SUM(CD66,CD70)</f>
        <v>177372</v>
      </c>
      <c r="CE71" s="45">
        <f t="shared" ref="CE71" si="994">SUM(CE66,CE70)</f>
        <v>201046</v>
      </c>
      <c r="CF71" s="64">
        <f t="shared" si="34"/>
        <v>1.13347089732314</v>
      </c>
      <c r="CG71" s="45">
        <f t="shared" ref="CG71" si="995">SUM(CG66,CG70)</f>
        <v>15120</v>
      </c>
      <c r="CH71" s="45">
        <f t="shared" ref="CH71" si="996">SUM(CH66,CH70)</f>
        <v>3997</v>
      </c>
      <c r="CI71" s="64">
        <f t="shared" si="35"/>
        <v>0.26435185185185184</v>
      </c>
      <c r="CJ71" s="45">
        <f t="shared" ref="CJ71:CK71" si="997">SUM(CJ66,CJ70)</f>
        <v>411578</v>
      </c>
      <c r="CK71" s="45">
        <f t="shared" si="997"/>
        <v>456689</v>
      </c>
      <c r="CL71" s="64">
        <f t="shared" si="166"/>
        <v>1.1096049837454869</v>
      </c>
      <c r="CM71" s="45">
        <f t="shared" ref="CM71:CN71" si="998">SUM(CM66,CM70)</f>
        <v>406</v>
      </c>
      <c r="CN71" s="45">
        <f t="shared" si="998"/>
        <v>406</v>
      </c>
      <c r="CO71" s="64">
        <f t="shared" si="933"/>
        <v>1</v>
      </c>
      <c r="CP71" s="44">
        <f>SUM(CP66+CP70)</f>
        <v>2049785</v>
      </c>
      <c r="CQ71" s="150">
        <f>SUM(CQ66+CQ70)</f>
        <v>2254230</v>
      </c>
      <c r="CR71" s="64">
        <f t="shared" si="41"/>
        <v>1.0997397288008255</v>
      </c>
      <c r="CS71" s="45">
        <f t="shared" ref="CS71" si="999">SUM(CS66,CS70)</f>
        <v>11394</v>
      </c>
      <c r="CT71" s="45">
        <f t="shared" ref="CT71" si="1000">SUM(CT66,CT70)</f>
        <v>11394</v>
      </c>
      <c r="CU71" s="64">
        <f t="shared" si="51"/>
        <v>1</v>
      </c>
      <c r="CV71" s="45">
        <f t="shared" ref="CV71:CW71" si="1001">SUM(CV66,CV70)</f>
        <v>45243</v>
      </c>
      <c r="CW71" s="45">
        <f t="shared" si="1001"/>
        <v>45243</v>
      </c>
      <c r="CX71" s="64">
        <f t="shared" si="52"/>
        <v>1</v>
      </c>
      <c r="CY71" s="45">
        <f t="shared" ref="CY71:CZ71" si="1002">SUM(CY66,CY70)</f>
        <v>15682</v>
      </c>
      <c r="CZ71" s="45">
        <f t="shared" si="1002"/>
        <v>28822</v>
      </c>
      <c r="DA71" s="64">
        <f t="shared" ref="DA71:DA72" si="1003">CZ71/CY71</f>
        <v>1.837903328657059</v>
      </c>
      <c r="DB71" s="45">
        <f t="shared" ref="DB71" si="1004">SUM(DB66,DB70)</f>
        <v>45809</v>
      </c>
      <c r="DC71" s="45">
        <f t="shared" ref="DC71" si="1005">SUM(DC66,DC70)</f>
        <v>72557</v>
      </c>
      <c r="DD71" s="64">
        <f t="shared" si="43"/>
        <v>1.5839027265384531</v>
      </c>
      <c r="DE71" s="45">
        <f t="shared" ref="DE71" si="1006">SUM(DE66,DE70)</f>
        <v>59692</v>
      </c>
      <c r="DF71" s="45">
        <f t="shared" ref="DF71" si="1007">SUM(DF66,DF70)</f>
        <v>76766</v>
      </c>
      <c r="DG71" s="64">
        <f t="shared" si="44"/>
        <v>1.2860349795617503</v>
      </c>
      <c r="DH71" s="45">
        <f t="shared" ref="DH71:DI71" si="1008">SUM(DH66,DH70)</f>
        <v>17722</v>
      </c>
      <c r="DI71" s="45">
        <f t="shared" si="1008"/>
        <v>17722</v>
      </c>
      <c r="DJ71" s="64">
        <f t="shared" si="6"/>
        <v>1</v>
      </c>
      <c r="DK71" s="45">
        <f t="shared" ref="DK71" si="1009">SUM(DK66,DK70)</f>
        <v>129054</v>
      </c>
      <c r="DL71" s="45">
        <f t="shared" ref="DL71" si="1010">SUM(DL66,DL70)</f>
        <v>152171</v>
      </c>
      <c r="DM71" s="64">
        <f t="shared" si="45"/>
        <v>1.1791265671734312</v>
      </c>
      <c r="DN71" s="45">
        <f t="shared" si="46"/>
        <v>324596</v>
      </c>
      <c r="DO71" s="45">
        <f t="shared" si="46"/>
        <v>404675</v>
      </c>
      <c r="DP71" s="64">
        <f t="shared" si="47"/>
        <v>1.246703594622238</v>
      </c>
      <c r="DQ71" s="45">
        <f t="shared" ref="DQ71:DR71" si="1011">SUM(DQ66,DQ70)</f>
        <v>58</v>
      </c>
      <c r="DR71" s="45">
        <f t="shared" si="1011"/>
        <v>58</v>
      </c>
      <c r="DS71" s="96">
        <f t="shared" si="946"/>
        <v>1</v>
      </c>
      <c r="DT71" s="45">
        <f>SUM(DT66,DT70)</f>
        <v>101943</v>
      </c>
      <c r="DU71" s="45">
        <f>SUM(DU66,DU70)</f>
        <v>124711</v>
      </c>
      <c r="DV71" s="64">
        <f t="shared" si="882"/>
        <v>1.2233404941977379</v>
      </c>
      <c r="DW71" s="45">
        <f t="shared" ref="DW71" si="1012">SUM(DW66,DW70)</f>
        <v>133962</v>
      </c>
      <c r="DX71" s="45">
        <f t="shared" ref="DX71" si="1013">SUM(DX66,DX70)</f>
        <v>159541</v>
      </c>
      <c r="DY71" s="96">
        <f t="shared" si="949"/>
        <v>1.1909422074916767</v>
      </c>
      <c r="DZ71" s="45">
        <f t="shared" ref="DZ71:EA71" si="1014">SUM(DZ66,DZ70)</f>
        <v>0</v>
      </c>
      <c r="EA71" s="45">
        <f t="shared" si="1014"/>
        <v>27889</v>
      </c>
      <c r="EB71" s="96"/>
      <c r="EC71" s="45">
        <f t="shared" si="513"/>
        <v>2610344</v>
      </c>
      <c r="ED71" s="45">
        <f t="shared" si="514"/>
        <v>2971104</v>
      </c>
      <c r="EE71" s="64">
        <f t="shared" si="50"/>
        <v>1.1382040068282189</v>
      </c>
    </row>
    <row r="72" spans="1:135" s="36" customFormat="1" ht="17.25" thickTop="1" thickBot="1" x14ac:dyDescent="0.3">
      <c r="A72" s="65">
        <v>61</v>
      </c>
      <c r="B72" s="66"/>
      <c r="C72" s="184" t="s">
        <v>95</v>
      </c>
      <c r="D72" s="67">
        <v>27.75</v>
      </c>
      <c r="E72" s="67">
        <v>25.25</v>
      </c>
      <c r="F72" s="68">
        <f>E72/D72</f>
        <v>0.90990990990990994</v>
      </c>
      <c r="G72" s="67">
        <v>4</v>
      </c>
      <c r="H72" s="67">
        <v>0</v>
      </c>
      <c r="I72" s="68">
        <f t="shared" si="10"/>
        <v>0</v>
      </c>
      <c r="J72" s="67">
        <v>7.75</v>
      </c>
      <c r="K72" s="67"/>
      <c r="L72" s="68">
        <f t="shared" si="11"/>
        <v>0</v>
      </c>
      <c r="M72" s="70">
        <f>G72+J72</f>
        <v>11.75</v>
      </c>
      <c r="N72" s="70">
        <f>H72+K72</f>
        <v>0</v>
      </c>
      <c r="O72" s="121">
        <f t="shared" si="13"/>
        <v>0</v>
      </c>
      <c r="P72" s="67">
        <v>5</v>
      </c>
      <c r="Q72" s="67">
        <v>7</v>
      </c>
      <c r="R72" s="68">
        <f t="shared" si="14"/>
        <v>1.4</v>
      </c>
      <c r="S72" s="67">
        <v>2</v>
      </c>
      <c r="T72" s="67">
        <v>4</v>
      </c>
      <c r="U72" s="68">
        <f t="shared" si="0"/>
        <v>2</v>
      </c>
      <c r="V72" s="67">
        <v>21</v>
      </c>
      <c r="W72" s="67">
        <v>21</v>
      </c>
      <c r="X72" s="167">
        <f t="shared" si="894"/>
        <v>1</v>
      </c>
      <c r="Y72" s="157">
        <v>1</v>
      </c>
      <c r="Z72" s="67">
        <v>1</v>
      </c>
      <c r="AA72" s="99">
        <f t="shared" si="16"/>
        <v>1</v>
      </c>
      <c r="AB72" s="67">
        <f t="shared" ref="AB72:AC72" si="1015">S72+V72+Y72</f>
        <v>24</v>
      </c>
      <c r="AC72" s="67">
        <f t="shared" si="1015"/>
        <v>26</v>
      </c>
      <c r="AD72" s="68">
        <f t="shared" si="899"/>
        <v>1.0833333333333333</v>
      </c>
      <c r="AE72" s="67">
        <v>0.5</v>
      </c>
      <c r="AF72" s="67">
        <v>0.5</v>
      </c>
      <c r="AG72" s="68">
        <f t="shared" si="18"/>
        <v>1</v>
      </c>
      <c r="AH72" s="67">
        <v>3</v>
      </c>
      <c r="AI72" s="67">
        <v>3</v>
      </c>
      <c r="AJ72" s="68">
        <f t="shared" si="19"/>
        <v>1</v>
      </c>
      <c r="AK72" s="67">
        <v>17.5</v>
      </c>
      <c r="AL72" s="67">
        <v>17.5</v>
      </c>
      <c r="AM72" s="68">
        <f t="shared" si="20"/>
        <v>1</v>
      </c>
      <c r="AN72" s="67">
        <v>0</v>
      </c>
      <c r="AO72" s="67">
        <v>0</v>
      </c>
      <c r="AP72" s="121"/>
      <c r="AQ72" s="123">
        <f t="shared" ref="AQ72:AR72" si="1016">AE72+AH72+AK72+AN72</f>
        <v>21</v>
      </c>
      <c r="AR72" s="123">
        <f t="shared" si="1016"/>
        <v>21</v>
      </c>
      <c r="AS72" s="68">
        <f t="shared" si="22"/>
        <v>1</v>
      </c>
      <c r="AT72" s="67">
        <v>4</v>
      </c>
      <c r="AU72" s="67">
        <v>5</v>
      </c>
      <c r="AV72" s="68">
        <f t="shared" si="23"/>
        <v>1.25</v>
      </c>
      <c r="AW72" s="67">
        <v>2</v>
      </c>
      <c r="AX72" s="67">
        <v>2</v>
      </c>
      <c r="AY72" s="68">
        <f t="shared" si="24"/>
        <v>1</v>
      </c>
      <c r="AZ72" s="67">
        <v>3</v>
      </c>
      <c r="BA72" s="67">
        <v>3</v>
      </c>
      <c r="BB72" s="68">
        <f t="shared" si="25"/>
        <v>1</v>
      </c>
      <c r="BC72" s="67">
        <v>35</v>
      </c>
      <c r="BD72" s="67">
        <v>35</v>
      </c>
      <c r="BE72" s="68">
        <f t="shared" si="26"/>
        <v>1</v>
      </c>
      <c r="BF72" s="67">
        <v>0</v>
      </c>
      <c r="BG72" s="67">
        <v>0</v>
      </c>
      <c r="BH72" s="68"/>
      <c r="BI72" s="69">
        <f t="shared" si="27"/>
        <v>44</v>
      </c>
      <c r="BJ72" s="210">
        <f t="shared" si="4"/>
        <v>45</v>
      </c>
      <c r="BK72" s="121">
        <f t="shared" si="28"/>
        <v>1.0227272727272727</v>
      </c>
      <c r="BL72" s="203"/>
      <c r="BM72" s="204">
        <f>4+4</f>
        <v>8</v>
      </c>
      <c r="BN72" s="167"/>
      <c r="BO72" s="157">
        <v>19</v>
      </c>
      <c r="BP72" s="67">
        <v>19</v>
      </c>
      <c r="BQ72" s="68">
        <f t="shared" si="29"/>
        <v>1</v>
      </c>
      <c r="BR72" s="67">
        <v>18</v>
      </c>
      <c r="BS72" s="67">
        <v>18</v>
      </c>
      <c r="BT72" s="68">
        <f t="shared" si="30"/>
        <v>1</v>
      </c>
      <c r="BU72" s="67">
        <f t="shared" si="5"/>
        <v>37</v>
      </c>
      <c r="BV72" s="67">
        <f t="shared" si="5"/>
        <v>37</v>
      </c>
      <c r="BW72" s="68">
        <f t="shared" si="31"/>
        <v>1</v>
      </c>
      <c r="BX72" s="67">
        <v>28</v>
      </c>
      <c r="BY72" s="67">
        <v>28</v>
      </c>
      <c r="BZ72" s="68">
        <f t="shared" si="32"/>
        <v>1</v>
      </c>
      <c r="CA72" s="67">
        <v>15</v>
      </c>
      <c r="CB72" s="67">
        <v>15</v>
      </c>
      <c r="CC72" s="68">
        <f t="shared" si="33"/>
        <v>1</v>
      </c>
      <c r="CD72" s="67">
        <v>37</v>
      </c>
      <c r="CE72" s="67">
        <v>37</v>
      </c>
      <c r="CF72" s="68">
        <f t="shared" si="34"/>
        <v>1</v>
      </c>
      <c r="CG72" s="67">
        <v>3</v>
      </c>
      <c r="CH72" s="67">
        <v>0</v>
      </c>
      <c r="CI72" s="68">
        <f t="shared" si="35"/>
        <v>0</v>
      </c>
      <c r="CJ72" s="67">
        <f>BX72+CA72+CD72+CG72</f>
        <v>83</v>
      </c>
      <c r="CK72" s="67">
        <f>BY72+CB72+CE72+CH72</f>
        <v>80</v>
      </c>
      <c r="CL72" s="68">
        <f t="shared" si="166"/>
        <v>0.96385542168674698</v>
      </c>
      <c r="CM72" s="67">
        <v>0</v>
      </c>
      <c r="CN72" s="67">
        <v>0</v>
      </c>
      <c r="CO72" s="68"/>
      <c r="CP72" s="188">
        <f>D72+M72+P72+AB72+AQ72+BI72+BU72+CJ72+CM72</f>
        <v>253.5</v>
      </c>
      <c r="CQ72" s="157">
        <f>E72+N72+Q72+AC72+AR72+BJ72+BV72+CK72+CN72+BM72</f>
        <v>249.25</v>
      </c>
      <c r="CR72" s="68">
        <f t="shared" si="41"/>
        <v>0.9832347140039448</v>
      </c>
      <c r="CS72" s="67">
        <v>0</v>
      </c>
      <c r="CT72" s="67">
        <v>0</v>
      </c>
      <c r="CU72" s="68"/>
      <c r="CV72" s="67">
        <v>0</v>
      </c>
      <c r="CW72" s="67">
        <v>0</v>
      </c>
      <c r="CX72" s="68"/>
      <c r="CY72" s="67">
        <v>3</v>
      </c>
      <c r="CZ72" s="67">
        <v>3</v>
      </c>
      <c r="DA72" s="68">
        <f t="shared" si="1003"/>
        <v>1</v>
      </c>
      <c r="DB72" s="67">
        <v>8</v>
      </c>
      <c r="DC72" s="67">
        <v>8</v>
      </c>
      <c r="DD72" s="68">
        <f t="shared" si="43"/>
        <v>1</v>
      </c>
      <c r="DE72" s="67">
        <v>7</v>
      </c>
      <c r="DF72" s="67">
        <v>7</v>
      </c>
      <c r="DG72" s="68">
        <f t="shared" si="44"/>
        <v>1</v>
      </c>
      <c r="DH72" s="67">
        <v>0</v>
      </c>
      <c r="DI72" s="67">
        <v>0</v>
      </c>
      <c r="DJ72" s="68"/>
      <c r="DK72" s="67">
        <v>19</v>
      </c>
      <c r="DL72" s="67">
        <f>14+5</f>
        <v>19</v>
      </c>
      <c r="DM72" s="68">
        <f t="shared" si="45"/>
        <v>1</v>
      </c>
      <c r="DN72" s="67">
        <f t="shared" si="46"/>
        <v>37</v>
      </c>
      <c r="DO72" s="67">
        <f t="shared" si="46"/>
        <v>37</v>
      </c>
      <c r="DP72" s="68">
        <f t="shared" si="47"/>
        <v>1</v>
      </c>
      <c r="DQ72" s="67">
        <v>0</v>
      </c>
      <c r="DR72" s="67"/>
      <c r="DS72" s="68"/>
      <c r="DT72" s="67">
        <v>27.75</v>
      </c>
      <c r="DU72" s="67">
        <v>27</v>
      </c>
      <c r="DV72" s="68">
        <f t="shared" si="882"/>
        <v>0.97297297297297303</v>
      </c>
      <c r="DW72" s="67">
        <v>22.75</v>
      </c>
      <c r="DX72" s="67">
        <v>27.75</v>
      </c>
      <c r="DY72" s="99">
        <f t="shared" si="949"/>
        <v>1.2197802197802199</v>
      </c>
      <c r="DZ72" s="67"/>
      <c r="EA72" s="67"/>
      <c r="EB72" s="99"/>
      <c r="EC72" s="70">
        <f t="shared" si="513"/>
        <v>341</v>
      </c>
      <c r="ED72" s="70">
        <f t="shared" si="514"/>
        <v>341</v>
      </c>
      <c r="EE72" s="68">
        <f t="shared" si="50"/>
        <v>1</v>
      </c>
    </row>
    <row r="73" spans="1:135" ht="21" customHeight="1" x14ac:dyDescent="0.25">
      <c r="A73" s="71"/>
      <c r="B73" s="71"/>
      <c r="C73" s="72"/>
      <c r="D73" s="74">
        <f>SUM(D71-D38)</f>
        <v>0</v>
      </c>
      <c r="E73" s="74"/>
      <c r="G73" s="74">
        <f>SUM(G71-G38)</f>
        <v>0</v>
      </c>
      <c r="H73" s="74">
        <f>SUM(H71-H38)</f>
        <v>0</v>
      </c>
      <c r="J73" s="74">
        <f>SUM(J71-J38)</f>
        <v>0</v>
      </c>
      <c r="K73" s="74">
        <f>SUM(K71-K38)</f>
        <v>0</v>
      </c>
      <c r="M73" s="74">
        <f>SUM(M71-M38)</f>
        <v>0</v>
      </c>
      <c r="N73" s="74">
        <f>SUM(N71-N38)</f>
        <v>0</v>
      </c>
      <c r="P73" s="74">
        <f t="shared" ref="P73" si="1017">SUM(P71-P38)</f>
        <v>0</v>
      </c>
      <c r="Q73" s="74">
        <f t="shared" ref="Q73" si="1018">SUM(Q71-Q38)</f>
        <v>0</v>
      </c>
      <c r="S73" s="74">
        <f t="shared" ref="S73" si="1019">SUM(S71-S38)</f>
        <v>0</v>
      </c>
      <c r="T73" s="74">
        <f t="shared" ref="T73" si="1020">SUM(T71-T38)</f>
        <v>0</v>
      </c>
      <c r="V73" s="74">
        <f t="shared" ref="V73" si="1021">SUM(V71-V38)</f>
        <v>0</v>
      </c>
      <c r="W73" s="74">
        <f t="shared" ref="W73" si="1022">SUM(W71-W38)</f>
        <v>0</v>
      </c>
      <c r="Y73" s="74">
        <f t="shared" ref="Y73" si="1023">SUM(Y71-Y38)</f>
        <v>0</v>
      </c>
      <c r="Z73" s="74">
        <f t="shared" ref="Z73" si="1024">SUM(Z71-Z38)</f>
        <v>0</v>
      </c>
      <c r="AB73" s="74">
        <f t="shared" ref="AB73:AC73" si="1025">SUM(AB71-AB38)</f>
        <v>0</v>
      </c>
      <c r="AC73" s="74">
        <f t="shared" si="1025"/>
        <v>0</v>
      </c>
      <c r="AE73" s="74">
        <f t="shared" ref="AE73" si="1026">SUM(AE71-AE38)</f>
        <v>0</v>
      </c>
      <c r="AF73" s="74">
        <f t="shared" ref="AF73" si="1027">SUM(AF71-AF38)</f>
        <v>0</v>
      </c>
      <c r="AH73" s="74">
        <f t="shared" ref="AH73" si="1028">SUM(AH71-AH38)</f>
        <v>0</v>
      </c>
      <c r="AI73" s="74">
        <f t="shared" ref="AI73" si="1029">SUM(AI71-AI38)</f>
        <v>0</v>
      </c>
      <c r="AK73" s="74">
        <f t="shared" ref="AK73" si="1030">SUM(AK71-AK38)</f>
        <v>0</v>
      </c>
      <c r="AL73" s="74">
        <f t="shared" ref="AL73" si="1031">SUM(AL71-AL38)</f>
        <v>0</v>
      </c>
      <c r="AN73" s="74">
        <f t="shared" ref="AN73" si="1032">SUM(AN71-AN38)</f>
        <v>0</v>
      </c>
      <c r="AO73" s="74">
        <f t="shared" ref="AO73" si="1033">SUM(AO71-AO38)</f>
        <v>0</v>
      </c>
      <c r="AQ73" s="74">
        <f t="shared" ref="AQ73:AR73" si="1034">SUM(AQ71-AQ38)</f>
        <v>0</v>
      </c>
      <c r="AR73" s="74">
        <f t="shared" si="1034"/>
        <v>0</v>
      </c>
      <c r="AT73" s="74">
        <f t="shared" ref="AT73" si="1035">SUM(AT71-AT38)</f>
        <v>0</v>
      </c>
      <c r="AU73" s="74">
        <f t="shared" ref="AU73" si="1036">SUM(AU71-AU38)</f>
        <v>0</v>
      </c>
      <c r="AW73" s="74">
        <f t="shared" ref="AW73" si="1037">SUM(AW71-AW38)</f>
        <v>0</v>
      </c>
      <c r="AX73" s="74">
        <f t="shared" ref="AX73" si="1038">SUM(AX71-AX38)</f>
        <v>0</v>
      </c>
      <c r="AZ73" s="74">
        <f t="shared" ref="AZ73" si="1039">SUM(AZ71-AZ38)</f>
        <v>0</v>
      </c>
      <c r="BA73" s="74">
        <f t="shared" ref="BA73" si="1040">SUM(BA71-BA38)</f>
        <v>0</v>
      </c>
      <c r="BC73" s="74">
        <f t="shared" ref="BC73" si="1041">SUM(BC71-BC38)</f>
        <v>0</v>
      </c>
      <c r="BD73" s="74">
        <f t="shared" ref="BD73" si="1042">SUM(BD71-BD38)</f>
        <v>0</v>
      </c>
      <c r="BF73" s="74">
        <f t="shared" ref="BF73" si="1043">SUM(BF71-BF38)</f>
        <v>0</v>
      </c>
      <c r="BG73" s="74">
        <f t="shared" ref="BG73" si="1044">SUM(BG71-BG38)</f>
        <v>0</v>
      </c>
      <c r="BI73" s="74">
        <f t="shared" ref="BI73:BJ73" si="1045">SUM(BI71-BI38)</f>
        <v>0</v>
      </c>
      <c r="BJ73" s="74">
        <f t="shared" si="1045"/>
        <v>0</v>
      </c>
      <c r="BO73" s="74">
        <f t="shared" ref="BO73" si="1046">SUM(BO71-BO38)</f>
        <v>0</v>
      </c>
      <c r="BP73" s="74">
        <f t="shared" ref="BP73" si="1047">SUM(BP71-BP38)</f>
        <v>0</v>
      </c>
      <c r="BR73" s="74">
        <f t="shared" ref="BR73" si="1048">SUM(BR71-BR38)</f>
        <v>0</v>
      </c>
      <c r="BS73" s="74">
        <f t="shared" ref="BS73" si="1049">SUM(BS71-BS38)</f>
        <v>0</v>
      </c>
      <c r="BU73" s="74">
        <f t="shared" ref="BU73:BV73" si="1050">SUM(BU71-BU38)</f>
        <v>0</v>
      </c>
      <c r="BV73" s="74">
        <f t="shared" si="1050"/>
        <v>0</v>
      </c>
      <c r="BX73" s="74">
        <f t="shared" ref="BX73" si="1051">SUM(BX71-BX38)</f>
        <v>0</v>
      </c>
      <c r="BY73" s="74">
        <f t="shared" ref="BY73" si="1052">SUM(BY71-BY38)</f>
        <v>0</v>
      </c>
      <c r="CA73" s="74">
        <f t="shared" ref="CA73" si="1053">SUM(CA71-CA38)</f>
        <v>0</v>
      </c>
      <c r="CB73" s="74">
        <f t="shared" ref="CB73" si="1054">SUM(CB71-CB38)</f>
        <v>0</v>
      </c>
      <c r="CD73" s="74">
        <f t="shared" ref="CD73" si="1055">SUM(CD71-CD38)</f>
        <v>0</v>
      </c>
      <c r="CE73" s="74">
        <f t="shared" ref="CE73" si="1056">SUM(CE71-CE38)</f>
        <v>0</v>
      </c>
      <c r="CG73" s="74">
        <f t="shared" ref="CG73" si="1057">SUM(CG71-CG38)</f>
        <v>0</v>
      </c>
      <c r="CH73" s="74">
        <f t="shared" ref="CH73" si="1058">SUM(CH71-CH38)</f>
        <v>0</v>
      </c>
      <c r="CJ73" s="74">
        <f t="shared" ref="CJ73:CK73" si="1059">SUM(CJ71-CJ38)</f>
        <v>0</v>
      </c>
      <c r="CK73" s="74">
        <f t="shared" si="1059"/>
        <v>0</v>
      </c>
      <c r="CM73" s="74">
        <f t="shared" ref="CM73" si="1060">SUM(CM71-CM38)</f>
        <v>0</v>
      </c>
      <c r="CN73" s="74">
        <f t="shared" ref="CN73" si="1061">SUM(CN71-CN38)</f>
        <v>0</v>
      </c>
      <c r="CP73" s="74">
        <f t="shared" ref="CP73:CQ73" si="1062">SUM(CP71-CP38)</f>
        <v>0</v>
      </c>
      <c r="CQ73" s="74">
        <f t="shared" si="1062"/>
        <v>0</v>
      </c>
      <c r="CS73" s="74">
        <f>SUM(CS71-CS38)</f>
        <v>0</v>
      </c>
      <c r="CT73" s="74">
        <f t="shared" ref="CT73" si="1063">SUM(CT71-CT38)</f>
        <v>0</v>
      </c>
      <c r="CV73" s="74">
        <f t="shared" ref="CV73:CW73" si="1064">SUM(CV71-CV38)</f>
        <v>0</v>
      </c>
      <c r="CW73" s="74">
        <f t="shared" si="1064"/>
        <v>0</v>
      </c>
      <c r="CY73" s="74">
        <f t="shared" ref="CY73" si="1065">SUM(CY71-CY38)</f>
        <v>0</v>
      </c>
      <c r="CZ73" s="74">
        <f t="shared" ref="CZ73" si="1066">SUM(CZ71-CZ38)</f>
        <v>0</v>
      </c>
      <c r="DB73" s="74">
        <f t="shared" ref="DB73" si="1067">SUM(DB71-DB38)</f>
        <v>0</v>
      </c>
      <c r="DC73" s="74">
        <f t="shared" ref="DC73" si="1068">SUM(DC71-DC38)</f>
        <v>0</v>
      </c>
      <c r="DE73" s="74">
        <f t="shared" ref="DE73" si="1069">SUM(DE71-DE38)</f>
        <v>0</v>
      </c>
      <c r="DF73" s="74">
        <f t="shared" ref="DF73" si="1070">SUM(DF71-DF38)</f>
        <v>0</v>
      </c>
      <c r="DH73" s="74">
        <f t="shared" ref="DH73" si="1071">SUM(DH71-DH38)</f>
        <v>0</v>
      </c>
      <c r="DI73" s="74">
        <f t="shared" ref="DI73" si="1072">SUM(DI71-DI38)</f>
        <v>0</v>
      </c>
      <c r="DK73" s="74">
        <f t="shared" ref="DK73" si="1073">SUM(DK71-DK38)</f>
        <v>0</v>
      </c>
      <c r="DL73" s="74">
        <f t="shared" ref="DL73" si="1074">SUM(DL71-DL38)</f>
        <v>0</v>
      </c>
      <c r="DN73" s="74">
        <f t="shared" ref="DN73:DO73" si="1075">SUM(DN71-DN38)</f>
        <v>0</v>
      </c>
      <c r="DO73" s="74">
        <f t="shared" si="1075"/>
        <v>0</v>
      </c>
      <c r="DQ73" s="74">
        <f t="shared" ref="DQ73" si="1076">SUM(DQ71-DQ38)</f>
        <v>0</v>
      </c>
      <c r="DR73" s="74">
        <f t="shared" ref="DR73" si="1077">SUM(DR71-DR38)</f>
        <v>0</v>
      </c>
      <c r="DT73" s="74">
        <f t="shared" ref="DT73" si="1078">SUM(DT71-DT38)</f>
        <v>0</v>
      </c>
      <c r="DU73" s="74">
        <f t="shared" ref="DU73" si="1079">SUM(DU71-DU38)</f>
        <v>0</v>
      </c>
      <c r="DW73" s="74">
        <f t="shared" ref="DW73" si="1080">SUM(DW71-DW38)</f>
        <v>0</v>
      </c>
      <c r="DX73" s="74">
        <f t="shared" ref="DX73" si="1081">SUM(DX71-DX38)</f>
        <v>0</v>
      </c>
      <c r="DZ73" s="74">
        <f t="shared" ref="DZ73" si="1082">SUM(DZ71-DZ38)</f>
        <v>0</v>
      </c>
      <c r="EA73" s="74"/>
      <c r="EC73" s="74">
        <f>SUM(EC71-EC38)</f>
        <v>0</v>
      </c>
      <c r="ED73" s="74">
        <f t="shared" ref="ED73" si="1083">SUM(ED71-ED38)</f>
        <v>0</v>
      </c>
    </row>
    <row r="74" spans="1:135" x14ac:dyDescent="0.25">
      <c r="A74" s="71"/>
      <c r="B74" s="71"/>
      <c r="C74" s="72"/>
    </row>
    <row r="75" spans="1:135" x14ac:dyDescent="0.25">
      <c r="A75" s="71"/>
      <c r="B75" s="71"/>
      <c r="C75" s="72"/>
    </row>
    <row r="76" spans="1:135" x14ac:dyDescent="0.25">
      <c r="A76" s="71"/>
      <c r="B76" s="71"/>
      <c r="C76" s="72"/>
    </row>
    <row r="77" spans="1:135" x14ac:dyDescent="0.25">
      <c r="A77" s="71"/>
      <c r="B77" s="71"/>
      <c r="C77" s="72"/>
    </row>
    <row r="78" spans="1:135" x14ac:dyDescent="0.25">
      <c r="A78" s="71"/>
      <c r="B78" s="71"/>
      <c r="C78" s="72"/>
    </row>
    <row r="79" spans="1:135" x14ac:dyDescent="0.25">
      <c r="A79" s="71"/>
      <c r="B79" s="71"/>
      <c r="C79" s="72"/>
    </row>
    <row r="80" spans="1:135" x14ac:dyDescent="0.25">
      <c r="A80" s="71"/>
      <c r="B80" s="71"/>
      <c r="C80" s="72"/>
    </row>
    <row r="81" spans="1:3" x14ac:dyDescent="0.25">
      <c r="A81" s="71"/>
      <c r="B81" s="71"/>
      <c r="C81" s="72"/>
    </row>
    <row r="82" spans="1:3" x14ac:dyDescent="0.25">
      <c r="A82" s="71"/>
      <c r="B82" s="71"/>
      <c r="C82" s="72"/>
    </row>
    <row r="83" spans="1:3" x14ac:dyDescent="0.25">
      <c r="A83" s="71"/>
      <c r="B83" s="71"/>
      <c r="C83" s="72"/>
    </row>
    <row r="84" spans="1:3" x14ac:dyDescent="0.25">
      <c r="A84" s="71"/>
      <c r="B84" s="71"/>
      <c r="C84" s="72"/>
    </row>
    <row r="85" spans="1:3" x14ac:dyDescent="0.25">
      <c r="A85" s="71"/>
      <c r="B85" s="71"/>
      <c r="C85" s="72"/>
    </row>
    <row r="86" spans="1:3" x14ac:dyDescent="0.25">
      <c r="A86" s="71"/>
      <c r="B86" s="71"/>
      <c r="C86" s="72"/>
    </row>
    <row r="87" spans="1:3" x14ac:dyDescent="0.25">
      <c r="A87" s="71"/>
      <c r="B87" s="71"/>
      <c r="C87" s="72"/>
    </row>
    <row r="88" spans="1:3" x14ac:dyDescent="0.25">
      <c r="A88" s="71"/>
      <c r="B88" s="71"/>
      <c r="C88" s="72"/>
    </row>
    <row r="89" spans="1:3" x14ac:dyDescent="0.25">
      <c r="A89" s="71"/>
      <c r="B89" s="71"/>
      <c r="C89" s="72"/>
    </row>
    <row r="90" spans="1:3" x14ac:dyDescent="0.25">
      <c r="A90" s="71"/>
      <c r="B90" s="71"/>
      <c r="C90" s="72"/>
    </row>
    <row r="91" spans="1:3" x14ac:dyDescent="0.25">
      <c r="A91" s="71"/>
      <c r="B91" s="71"/>
      <c r="C91" s="72"/>
    </row>
    <row r="92" spans="1:3" x14ac:dyDescent="0.25">
      <c r="A92" s="71"/>
      <c r="B92" s="71"/>
      <c r="C92" s="72"/>
    </row>
    <row r="93" spans="1:3" x14ac:dyDescent="0.25">
      <c r="A93" s="71"/>
      <c r="B93" s="71"/>
      <c r="C93" s="72"/>
    </row>
    <row r="94" spans="1:3" x14ac:dyDescent="0.25">
      <c r="A94" s="71"/>
      <c r="B94" s="71"/>
      <c r="C94" s="72"/>
    </row>
    <row r="95" spans="1:3" x14ac:dyDescent="0.25">
      <c r="A95" s="71"/>
      <c r="B95" s="71"/>
      <c r="C95" s="72"/>
    </row>
    <row r="96" spans="1:3" x14ac:dyDescent="0.25">
      <c r="A96" s="71"/>
      <c r="B96" s="71"/>
      <c r="C96" s="72"/>
    </row>
    <row r="97" spans="1:3" x14ac:dyDescent="0.25">
      <c r="A97" s="71"/>
      <c r="B97" s="71"/>
      <c r="C97" s="72"/>
    </row>
    <row r="98" spans="1:3" x14ac:dyDescent="0.25">
      <c r="A98" s="71"/>
      <c r="B98" s="71"/>
      <c r="C98" s="72"/>
    </row>
    <row r="99" spans="1:3" x14ac:dyDescent="0.25">
      <c r="A99" s="71"/>
      <c r="B99" s="71"/>
      <c r="C99" s="72"/>
    </row>
    <row r="100" spans="1:3" x14ac:dyDescent="0.25">
      <c r="A100" s="71"/>
      <c r="B100" s="71"/>
      <c r="C100" s="72"/>
    </row>
    <row r="101" spans="1:3" x14ac:dyDescent="0.25">
      <c r="A101" s="71"/>
      <c r="B101" s="71"/>
      <c r="C101" s="72"/>
    </row>
    <row r="102" spans="1:3" x14ac:dyDescent="0.25">
      <c r="A102" s="71"/>
      <c r="B102" s="71"/>
      <c r="C102" s="72"/>
    </row>
    <row r="103" spans="1:3" x14ac:dyDescent="0.25">
      <c r="A103" s="71"/>
      <c r="B103" s="71"/>
      <c r="C103" s="72"/>
    </row>
    <row r="104" spans="1:3" x14ac:dyDescent="0.25">
      <c r="A104" s="71"/>
      <c r="B104" s="71"/>
      <c r="C104" s="72"/>
    </row>
    <row r="105" spans="1:3" x14ac:dyDescent="0.25">
      <c r="A105" s="71"/>
      <c r="B105" s="71"/>
      <c r="C105" s="72"/>
    </row>
    <row r="106" spans="1:3" x14ac:dyDescent="0.25">
      <c r="A106" s="71"/>
      <c r="B106" s="71"/>
      <c r="C106" s="72"/>
    </row>
    <row r="107" spans="1:3" x14ac:dyDescent="0.25">
      <c r="A107" s="71"/>
      <c r="B107" s="71"/>
      <c r="C107" s="72"/>
    </row>
    <row r="108" spans="1:3" x14ac:dyDescent="0.25">
      <c r="A108" s="71"/>
      <c r="B108" s="71"/>
      <c r="C108" s="72"/>
    </row>
    <row r="109" spans="1:3" x14ac:dyDescent="0.25">
      <c r="A109" s="71"/>
      <c r="B109" s="71"/>
      <c r="C109" s="72"/>
    </row>
    <row r="110" spans="1:3" x14ac:dyDescent="0.25">
      <c r="A110" s="71"/>
      <c r="B110" s="71"/>
      <c r="C110" s="72"/>
    </row>
    <row r="111" spans="1:3" x14ac:dyDescent="0.25">
      <c r="A111" s="71"/>
      <c r="B111" s="71"/>
      <c r="C111" s="72"/>
    </row>
    <row r="112" spans="1:3" x14ac:dyDescent="0.25">
      <c r="A112" s="71"/>
      <c r="B112" s="71"/>
      <c r="C112" s="72"/>
    </row>
    <row r="113" spans="1:3" x14ac:dyDescent="0.25">
      <c r="A113" s="71"/>
      <c r="B113" s="71"/>
      <c r="C113" s="72"/>
    </row>
    <row r="114" spans="1:3" x14ac:dyDescent="0.25">
      <c r="A114" s="71"/>
      <c r="B114" s="71"/>
      <c r="C114" s="72"/>
    </row>
    <row r="115" spans="1:3" x14ac:dyDescent="0.25">
      <c r="A115" s="71"/>
      <c r="B115" s="71"/>
      <c r="C115" s="72"/>
    </row>
    <row r="116" spans="1:3" x14ac:dyDescent="0.25">
      <c r="A116" s="71"/>
      <c r="B116" s="71"/>
      <c r="C116" s="72"/>
    </row>
    <row r="117" spans="1:3" x14ac:dyDescent="0.25">
      <c r="A117" s="71"/>
      <c r="B117" s="71"/>
      <c r="C117" s="72"/>
    </row>
    <row r="118" spans="1:3" x14ac:dyDescent="0.25">
      <c r="A118" s="71"/>
      <c r="B118" s="71"/>
      <c r="C118" s="72"/>
    </row>
    <row r="119" spans="1:3" x14ac:dyDescent="0.25">
      <c r="A119" s="71"/>
      <c r="B119" s="71"/>
      <c r="C119" s="72"/>
    </row>
    <row r="120" spans="1:3" x14ac:dyDescent="0.25">
      <c r="A120" s="71"/>
      <c r="B120" s="71"/>
      <c r="C120" s="72"/>
    </row>
    <row r="121" spans="1:3" x14ac:dyDescent="0.25">
      <c r="A121" s="71"/>
      <c r="B121" s="71"/>
      <c r="C121" s="72"/>
    </row>
    <row r="122" spans="1:3" x14ac:dyDescent="0.25">
      <c r="A122" s="71"/>
      <c r="B122" s="71"/>
      <c r="C122" s="72"/>
    </row>
    <row r="123" spans="1:3" x14ac:dyDescent="0.25">
      <c r="A123" s="71"/>
      <c r="B123" s="71"/>
      <c r="C123" s="72"/>
    </row>
    <row r="124" spans="1:3" x14ac:dyDescent="0.25">
      <c r="A124" s="71"/>
      <c r="B124" s="71"/>
      <c r="C124" s="72"/>
    </row>
    <row r="125" spans="1:3" x14ac:dyDescent="0.25">
      <c r="A125" s="71"/>
      <c r="B125" s="71"/>
      <c r="C125" s="72"/>
    </row>
    <row r="126" spans="1:3" x14ac:dyDescent="0.25">
      <c r="A126" s="71"/>
      <c r="B126" s="71"/>
      <c r="C126" s="72"/>
    </row>
    <row r="127" spans="1:3" x14ac:dyDescent="0.25">
      <c r="A127" s="71"/>
      <c r="B127" s="71"/>
      <c r="C127" s="72"/>
    </row>
    <row r="128" spans="1:3" x14ac:dyDescent="0.25">
      <c r="A128" s="71"/>
      <c r="B128" s="71"/>
      <c r="C128" s="72"/>
    </row>
    <row r="129" spans="1:3" x14ac:dyDescent="0.25">
      <c r="A129" s="71"/>
      <c r="B129" s="71"/>
      <c r="C129" s="72"/>
    </row>
    <row r="130" spans="1:3" x14ac:dyDescent="0.25">
      <c r="A130" s="71"/>
      <c r="B130" s="71"/>
      <c r="C130" s="72"/>
    </row>
    <row r="131" spans="1:3" x14ac:dyDescent="0.25">
      <c r="A131" s="71"/>
      <c r="B131" s="71"/>
      <c r="C131" s="72"/>
    </row>
    <row r="132" spans="1:3" x14ac:dyDescent="0.25">
      <c r="A132" s="71"/>
      <c r="B132" s="71"/>
      <c r="C132" s="72"/>
    </row>
    <row r="133" spans="1:3" x14ac:dyDescent="0.25">
      <c r="A133" s="71"/>
      <c r="B133" s="71"/>
      <c r="C133" s="72"/>
    </row>
    <row r="134" spans="1:3" x14ac:dyDescent="0.25">
      <c r="A134" s="71"/>
      <c r="B134" s="71"/>
      <c r="C134" s="72"/>
    </row>
    <row r="135" spans="1:3" x14ac:dyDescent="0.25">
      <c r="A135" s="71"/>
      <c r="B135" s="71"/>
      <c r="C135" s="72"/>
    </row>
    <row r="136" spans="1:3" x14ac:dyDescent="0.25">
      <c r="A136" s="71"/>
      <c r="B136" s="71"/>
      <c r="C136" s="72"/>
    </row>
    <row r="137" spans="1:3" x14ac:dyDescent="0.25">
      <c r="A137" s="71"/>
      <c r="B137" s="71"/>
      <c r="C137" s="72"/>
    </row>
    <row r="138" spans="1:3" x14ac:dyDescent="0.25">
      <c r="A138" s="71"/>
      <c r="B138" s="71"/>
      <c r="C138" s="72"/>
    </row>
    <row r="139" spans="1:3" x14ac:dyDescent="0.25">
      <c r="A139" s="71"/>
      <c r="B139" s="71"/>
      <c r="C139" s="72"/>
    </row>
    <row r="140" spans="1:3" x14ac:dyDescent="0.25">
      <c r="A140" s="71"/>
      <c r="B140" s="71"/>
      <c r="C140" s="72"/>
    </row>
    <row r="141" spans="1:3" x14ac:dyDescent="0.25">
      <c r="A141" s="71"/>
      <c r="B141" s="71"/>
      <c r="C141" s="72"/>
    </row>
    <row r="142" spans="1:3" x14ac:dyDescent="0.25">
      <c r="A142" s="71"/>
      <c r="B142" s="71"/>
      <c r="C142" s="72"/>
    </row>
    <row r="143" spans="1:3" x14ac:dyDescent="0.25">
      <c r="A143" s="71"/>
      <c r="B143" s="71"/>
      <c r="C143" s="72"/>
    </row>
    <row r="144" spans="1:3" x14ac:dyDescent="0.25">
      <c r="A144" s="71"/>
      <c r="B144" s="71"/>
      <c r="C144" s="72"/>
    </row>
    <row r="145" spans="1:3" x14ac:dyDescent="0.25">
      <c r="A145" s="71"/>
      <c r="B145" s="71"/>
      <c r="C145" s="72"/>
    </row>
    <row r="146" spans="1:3" x14ac:dyDescent="0.25">
      <c r="A146" s="71"/>
      <c r="B146" s="71"/>
      <c r="C146" s="72"/>
    </row>
    <row r="147" spans="1:3" x14ac:dyDescent="0.25">
      <c r="A147" s="71"/>
      <c r="B147" s="71"/>
      <c r="C147" s="72"/>
    </row>
    <row r="148" spans="1:3" x14ac:dyDescent="0.25">
      <c r="A148" s="71"/>
      <c r="B148" s="71"/>
      <c r="C148" s="72"/>
    </row>
    <row r="149" spans="1:3" x14ac:dyDescent="0.25">
      <c r="A149" s="71"/>
      <c r="B149" s="71"/>
      <c r="C149" s="72"/>
    </row>
    <row r="150" spans="1:3" x14ac:dyDescent="0.25">
      <c r="A150" s="71"/>
      <c r="B150" s="71"/>
      <c r="C150" s="72"/>
    </row>
    <row r="151" spans="1:3" x14ac:dyDescent="0.25">
      <c r="A151" s="71"/>
      <c r="B151" s="71"/>
      <c r="C151" s="72"/>
    </row>
    <row r="152" spans="1:3" x14ac:dyDescent="0.25">
      <c r="A152" s="71"/>
      <c r="B152" s="71"/>
      <c r="C152" s="72"/>
    </row>
    <row r="153" spans="1:3" x14ac:dyDescent="0.25">
      <c r="A153" s="71"/>
      <c r="B153" s="71"/>
      <c r="C153" s="72"/>
    </row>
    <row r="154" spans="1:3" x14ac:dyDescent="0.25">
      <c r="A154" s="71"/>
      <c r="B154" s="71"/>
      <c r="C154" s="72"/>
    </row>
    <row r="155" spans="1:3" x14ac:dyDescent="0.25">
      <c r="A155" s="71"/>
      <c r="B155" s="71"/>
      <c r="C155" s="72"/>
    </row>
    <row r="156" spans="1:3" x14ac:dyDescent="0.25">
      <c r="A156" s="71"/>
      <c r="B156" s="71"/>
      <c r="C156" s="72"/>
    </row>
    <row r="157" spans="1:3" x14ac:dyDescent="0.25">
      <c r="A157" s="71"/>
      <c r="B157" s="71"/>
      <c r="C157" s="72"/>
    </row>
    <row r="158" spans="1:3" x14ac:dyDescent="0.25">
      <c r="A158" s="71"/>
      <c r="B158" s="71"/>
      <c r="C158" s="72"/>
    </row>
    <row r="159" spans="1:3" x14ac:dyDescent="0.25">
      <c r="A159" s="71"/>
      <c r="B159" s="71"/>
      <c r="C159" s="72"/>
    </row>
    <row r="160" spans="1:3" x14ac:dyDescent="0.25">
      <c r="A160" s="71"/>
      <c r="B160" s="71"/>
      <c r="C160" s="72"/>
    </row>
    <row r="161" spans="1:3" x14ac:dyDescent="0.25">
      <c r="A161" s="71"/>
      <c r="B161" s="71"/>
      <c r="C161" s="72"/>
    </row>
    <row r="162" spans="1:3" x14ac:dyDescent="0.25">
      <c r="A162" s="71"/>
      <c r="B162" s="71"/>
      <c r="C162" s="72"/>
    </row>
    <row r="163" spans="1:3" x14ac:dyDescent="0.25">
      <c r="A163" s="71"/>
      <c r="B163" s="71"/>
      <c r="C163" s="72"/>
    </row>
    <row r="164" spans="1:3" x14ac:dyDescent="0.25">
      <c r="A164" s="71"/>
      <c r="B164" s="71"/>
      <c r="C164" s="72"/>
    </row>
    <row r="165" spans="1:3" x14ac:dyDescent="0.25">
      <c r="A165" s="71"/>
      <c r="B165" s="71"/>
      <c r="C165" s="72"/>
    </row>
    <row r="166" spans="1:3" x14ac:dyDescent="0.25">
      <c r="A166" s="71"/>
      <c r="B166" s="71"/>
      <c r="C166" s="72"/>
    </row>
    <row r="167" spans="1:3" x14ac:dyDescent="0.25">
      <c r="A167" s="71"/>
      <c r="B167" s="71"/>
      <c r="C167" s="72"/>
    </row>
    <row r="168" spans="1:3" x14ac:dyDescent="0.25">
      <c r="A168" s="71"/>
      <c r="B168" s="71"/>
      <c r="C168" s="72"/>
    </row>
    <row r="169" spans="1:3" x14ac:dyDescent="0.25">
      <c r="A169" s="71"/>
      <c r="B169" s="71"/>
      <c r="C169" s="72"/>
    </row>
    <row r="170" spans="1:3" x14ac:dyDescent="0.25">
      <c r="A170" s="71"/>
      <c r="B170" s="71"/>
      <c r="C170" s="72"/>
    </row>
    <row r="171" spans="1:3" x14ac:dyDescent="0.25">
      <c r="A171" s="71"/>
      <c r="B171" s="71"/>
      <c r="C171" s="72"/>
    </row>
    <row r="172" spans="1:3" x14ac:dyDescent="0.25">
      <c r="A172" s="71"/>
      <c r="B172" s="71"/>
      <c r="C172" s="72"/>
    </row>
    <row r="173" spans="1:3" x14ac:dyDescent="0.25">
      <c r="A173" s="71"/>
      <c r="B173" s="71"/>
      <c r="C173" s="72"/>
    </row>
    <row r="174" spans="1:3" x14ac:dyDescent="0.25">
      <c r="A174" s="71"/>
      <c r="B174" s="71"/>
      <c r="C174" s="72"/>
    </row>
    <row r="175" spans="1:3" x14ac:dyDescent="0.25">
      <c r="A175" s="71"/>
      <c r="B175" s="71"/>
      <c r="C175" s="72"/>
    </row>
    <row r="176" spans="1:3" x14ac:dyDescent="0.25">
      <c r="A176" s="71"/>
      <c r="B176" s="71"/>
      <c r="C176" s="72"/>
    </row>
    <row r="177" spans="1:3" x14ac:dyDescent="0.25">
      <c r="A177" s="71"/>
      <c r="B177" s="71"/>
      <c r="C177" s="72"/>
    </row>
    <row r="178" spans="1:3" x14ac:dyDescent="0.25">
      <c r="A178" s="71"/>
      <c r="B178" s="71"/>
      <c r="C178" s="72"/>
    </row>
    <row r="179" spans="1:3" x14ac:dyDescent="0.25">
      <c r="A179" s="71"/>
      <c r="B179" s="71"/>
      <c r="C179" s="72"/>
    </row>
    <row r="180" spans="1:3" x14ac:dyDescent="0.25">
      <c r="A180" s="71"/>
      <c r="B180" s="71"/>
      <c r="C180" s="72"/>
    </row>
    <row r="181" spans="1:3" x14ac:dyDescent="0.25">
      <c r="A181" s="71"/>
      <c r="B181" s="71"/>
      <c r="C181" s="72"/>
    </row>
    <row r="182" spans="1:3" x14ac:dyDescent="0.25">
      <c r="A182" s="71"/>
      <c r="B182" s="71"/>
      <c r="C182" s="72"/>
    </row>
    <row r="183" spans="1:3" x14ac:dyDescent="0.25">
      <c r="A183" s="71"/>
      <c r="B183" s="71"/>
      <c r="C183" s="72"/>
    </row>
    <row r="184" spans="1:3" x14ac:dyDescent="0.25">
      <c r="A184" s="71"/>
      <c r="B184" s="71"/>
      <c r="C184" s="72"/>
    </row>
    <row r="185" spans="1:3" x14ac:dyDescent="0.25">
      <c r="A185" s="71"/>
      <c r="B185" s="71"/>
      <c r="C185" s="72"/>
    </row>
    <row r="186" spans="1:3" x14ac:dyDescent="0.25">
      <c r="A186" s="71"/>
      <c r="B186" s="71"/>
      <c r="C186" s="72"/>
    </row>
    <row r="187" spans="1:3" x14ac:dyDescent="0.25">
      <c r="A187" s="71"/>
      <c r="B187" s="71"/>
      <c r="C187" s="72"/>
    </row>
    <row r="188" spans="1:3" x14ac:dyDescent="0.25">
      <c r="A188" s="71"/>
      <c r="B188" s="71"/>
      <c r="C188" s="72"/>
    </row>
    <row r="189" spans="1:3" x14ac:dyDescent="0.25">
      <c r="A189" s="71"/>
      <c r="B189" s="71"/>
      <c r="C189" s="72"/>
    </row>
    <row r="190" spans="1:3" x14ac:dyDescent="0.25">
      <c r="A190" s="71"/>
      <c r="B190" s="71"/>
      <c r="C190" s="72"/>
    </row>
    <row r="191" spans="1:3" x14ac:dyDescent="0.25">
      <c r="A191" s="71"/>
      <c r="B191" s="71"/>
      <c r="C191" s="72"/>
    </row>
    <row r="192" spans="1:3" x14ac:dyDescent="0.25">
      <c r="A192" s="71"/>
      <c r="B192" s="71"/>
      <c r="C192" s="72"/>
    </row>
    <row r="193" spans="1:3" x14ac:dyDescent="0.25">
      <c r="A193" s="71"/>
      <c r="B193" s="71"/>
      <c r="C193" s="72"/>
    </row>
    <row r="194" spans="1:3" x14ac:dyDescent="0.25">
      <c r="A194" s="71"/>
      <c r="B194" s="71"/>
      <c r="C194" s="72"/>
    </row>
    <row r="195" spans="1:3" x14ac:dyDescent="0.25">
      <c r="A195" s="71"/>
      <c r="B195" s="71"/>
      <c r="C195" s="72"/>
    </row>
    <row r="196" spans="1:3" x14ac:dyDescent="0.25">
      <c r="A196" s="71"/>
      <c r="B196" s="71"/>
      <c r="C196" s="72"/>
    </row>
    <row r="197" spans="1:3" x14ac:dyDescent="0.25">
      <c r="A197" s="71"/>
      <c r="B197" s="71"/>
      <c r="C197" s="72"/>
    </row>
    <row r="198" spans="1:3" x14ac:dyDescent="0.25">
      <c r="A198" s="71"/>
      <c r="B198" s="71"/>
      <c r="C198" s="72"/>
    </row>
    <row r="199" spans="1:3" x14ac:dyDescent="0.25">
      <c r="A199" s="71"/>
      <c r="B199" s="71"/>
      <c r="C199" s="72"/>
    </row>
    <row r="200" spans="1:3" x14ac:dyDescent="0.25">
      <c r="A200" s="71"/>
      <c r="B200" s="71"/>
      <c r="C200" s="72"/>
    </row>
    <row r="201" spans="1:3" x14ac:dyDescent="0.25">
      <c r="A201" s="71"/>
      <c r="B201" s="71"/>
      <c r="C201" s="72"/>
    </row>
    <row r="202" spans="1:3" x14ac:dyDescent="0.25">
      <c r="A202" s="71"/>
      <c r="B202" s="71"/>
      <c r="C202" s="72"/>
    </row>
    <row r="203" spans="1:3" x14ac:dyDescent="0.25">
      <c r="A203" s="71"/>
      <c r="B203" s="71"/>
      <c r="C203" s="72"/>
    </row>
    <row r="204" spans="1:3" x14ac:dyDescent="0.25">
      <c r="A204" s="71"/>
      <c r="B204" s="71"/>
      <c r="C204" s="72"/>
    </row>
    <row r="205" spans="1:3" x14ac:dyDescent="0.25">
      <c r="A205" s="71"/>
      <c r="B205" s="71"/>
      <c r="C205" s="72"/>
    </row>
    <row r="206" spans="1:3" x14ac:dyDescent="0.25">
      <c r="A206" s="71"/>
      <c r="B206" s="71"/>
      <c r="C206" s="72"/>
    </row>
    <row r="207" spans="1:3" x14ac:dyDescent="0.25">
      <c r="A207" s="71"/>
      <c r="B207" s="71"/>
      <c r="C207" s="72"/>
    </row>
    <row r="208" spans="1:3" x14ac:dyDescent="0.25">
      <c r="A208" s="71"/>
      <c r="B208" s="71"/>
      <c r="C208" s="72"/>
    </row>
    <row r="209" spans="1:3" x14ac:dyDescent="0.25">
      <c r="A209" s="71"/>
      <c r="B209" s="71"/>
      <c r="C209" s="72"/>
    </row>
    <row r="210" spans="1:3" x14ac:dyDescent="0.25">
      <c r="A210" s="71"/>
      <c r="B210" s="71"/>
      <c r="C210" s="72"/>
    </row>
    <row r="211" spans="1:3" x14ac:dyDescent="0.25">
      <c r="A211" s="71"/>
      <c r="B211" s="71"/>
      <c r="C211" s="72"/>
    </row>
    <row r="212" spans="1:3" x14ac:dyDescent="0.25">
      <c r="A212" s="71"/>
      <c r="B212" s="71"/>
      <c r="C212" s="72"/>
    </row>
    <row r="213" spans="1:3" x14ac:dyDescent="0.25">
      <c r="A213" s="71"/>
      <c r="B213" s="71"/>
      <c r="C213" s="72"/>
    </row>
    <row r="214" spans="1:3" x14ac:dyDescent="0.25">
      <c r="A214" s="71"/>
      <c r="B214" s="71"/>
      <c r="C214" s="72"/>
    </row>
    <row r="215" spans="1:3" x14ac:dyDescent="0.25">
      <c r="A215" s="71"/>
      <c r="B215" s="71"/>
      <c r="C215" s="72"/>
    </row>
    <row r="216" spans="1:3" x14ac:dyDescent="0.25">
      <c r="A216" s="71"/>
      <c r="B216" s="71"/>
      <c r="C216" s="72"/>
    </row>
    <row r="217" spans="1:3" x14ac:dyDescent="0.25">
      <c r="A217" s="71"/>
      <c r="B217" s="71"/>
      <c r="C217" s="72"/>
    </row>
    <row r="218" spans="1:3" x14ac:dyDescent="0.25">
      <c r="A218" s="71"/>
      <c r="B218" s="71"/>
      <c r="C218" s="72"/>
    </row>
    <row r="219" spans="1:3" x14ac:dyDescent="0.25">
      <c r="A219" s="71"/>
      <c r="B219" s="71"/>
      <c r="C219" s="72"/>
    </row>
    <row r="220" spans="1:3" x14ac:dyDescent="0.25">
      <c r="A220" s="71"/>
      <c r="B220" s="71"/>
      <c r="C220" s="72"/>
    </row>
    <row r="221" spans="1:3" x14ac:dyDescent="0.25">
      <c r="A221" s="71"/>
      <c r="B221" s="71"/>
      <c r="C221" s="72"/>
    </row>
    <row r="222" spans="1:3" x14ac:dyDescent="0.25">
      <c r="A222" s="71"/>
      <c r="B222" s="71"/>
      <c r="C222" s="72"/>
    </row>
    <row r="223" spans="1:3" x14ac:dyDescent="0.25">
      <c r="A223" s="71"/>
      <c r="B223" s="71"/>
      <c r="C223" s="72"/>
    </row>
    <row r="224" spans="1:3" x14ac:dyDescent="0.25">
      <c r="A224" s="71"/>
      <c r="B224" s="71"/>
      <c r="C224" s="72"/>
    </row>
    <row r="225" spans="1:3" x14ac:dyDescent="0.25">
      <c r="A225" s="71"/>
      <c r="B225" s="71"/>
      <c r="C225" s="72"/>
    </row>
    <row r="226" spans="1:3" x14ac:dyDescent="0.25">
      <c r="A226" s="71"/>
      <c r="B226" s="71"/>
      <c r="C226" s="72"/>
    </row>
    <row r="227" spans="1:3" x14ac:dyDescent="0.25">
      <c r="A227" s="71"/>
      <c r="B227" s="71"/>
      <c r="C227" s="72"/>
    </row>
    <row r="228" spans="1:3" x14ac:dyDescent="0.25">
      <c r="A228" s="71"/>
      <c r="B228" s="71"/>
      <c r="C228" s="72"/>
    </row>
    <row r="229" spans="1:3" x14ac:dyDescent="0.25">
      <c r="A229" s="71"/>
      <c r="B229" s="71"/>
      <c r="C229" s="72"/>
    </row>
    <row r="230" spans="1:3" x14ac:dyDescent="0.25">
      <c r="A230" s="71"/>
      <c r="B230" s="71"/>
      <c r="C230" s="72"/>
    </row>
    <row r="231" spans="1:3" x14ac:dyDescent="0.25">
      <c r="A231" s="71"/>
      <c r="B231" s="71"/>
      <c r="C231" s="72"/>
    </row>
    <row r="232" spans="1:3" x14ac:dyDescent="0.25">
      <c r="A232" s="71"/>
      <c r="B232" s="71"/>
      <c r="C232" s="72"/>
    </row>
    <row r="233" spans="1:3" x14ac:dyDescent="0.25">
      <c r="A233" s="71"/>
      <c r="B233" s="71"/>
      <c r="C233" s="72"/>
    </row>
    <row r="234" spans="1:3" x14ac:dyDescent="0.25">
      <c r="A234" s="71"/>
      <c r="B234" s="71"/>
      <c r="C234" s="72"/>
    </row>
    <row r="235" spans="1:3" x14ac:dyDescent="0.25">
      <c r="A235" s="71"/>
      <c r="B235" s="71"/>
      <c r="C235" s="72"/>
    </row>
    <row r="236" spans="1:3" x14ac:dyDescent="0.25">
      <c r="A236" s="71"/>
      <c r="B236" s="71"/>
      <c r="C236" s="72"/>
    </row>
    <row r="237" spans="1:3" x14ac:dyDescent="0.25">
      <c r="A237" s="71"/>
      <c r="B237" s="71"/>
      <c r="C237" s="72"/>
    </row>
    <row r="238" spans="1:3" x14ac:dyDescent="0.25">
      <c r="A238" s="71"/>
      <c r="B238" s="71"/>
      <c r="C238" s="72"/>
    </row>
    <row r="239" spans="1:3" x14ac:dyDescent="0.25">
      <c r="A239" s="71"/>
      <c r="B239" s="71"/>
      <c r="C239" s="72"/>
    </row>
    <row r="240" spans="1:3" x14ac:dyDescent="0.25">
      <c r="A240" s="71"/>
      <c r="B240" s="71"/>
      <c r="C240" s="72"/>
    </row>
  </sheetData>
  <mergeCells count="224">
    <mergeCell ref="DZ5:EB5"/>
    <mergeCell ref="DZ6:EB7"/>
    <mergeCell ref="DZ8:DZ9"/>
    <mergeCell ref="EA8:EA9"/>
    <mergeCell ref="EB8:EB9"/>
    <mergeCell ref="CT8:CT9"/>
    <mergeCell ref="P5:R5"/>
    <mergeCell ref="B5:B9"/>
    <mergeCell ref="D5:F5"/>
    <mergeCell ref="BO8:BO9"/>
    <mergeCell ref="J5:L5"/>
    <mergeCell ref="BP8:BP9"/>
    <mergeCell ref="M6:O7"/>
    <mergeCell ref="N8:N9"/>
    <mergeCell ref="M5:O5"/>
    <mergeCell ref="S5:U5"/>
    <mergeCell ref="V5:X5"/>
    <mergeCell ref="Y5:AA5"/>
    <mergeCell ref="AE5:AG5"/>
    <mergeCell ref="AH5:AJ5"/>
    <mergeCell ref="AK5:AM5"/>
    <mergeCell ref="AN5:AP5"/>
    <mergeCell ref="Q8:Q9"/>
    <mergeCell ref="M8:M9"/>
    <mergeCell ref="AR8:AR9"/>
    <mergeCell ref="AS8:AS9"/>
    <mergeCell ref="AT8:AT9"/>
    <mergeCell ref="V8:V9"/>
    <mergeCell ref="CJ6:CL7"/>
    <mergeCell ref="BU8:BU9"/>
    <mergeCell ref="BV8:BV9"/>
    <mergeCell ref="BW8:BW9"/>
    <mergeCell ref="BL6:BN7"/>
    <mergeCell ref="BL8:BL9"/>
    <mergeCell ref="BM8:BM9"/>
    <mergeCell ref="BN8:BN9"/>
    <mergeCell ref="AB6:AD7"/>
    <mergeCell ref="CD8:CD9"/>
    <mergeCell ref="AK6:AM7"/>
    <mergeCell ref="AB8:AB9"/>
    <mergeCell ref="AC8:AC9"/>
    <mergeCell ref="AD8:AD9"/>
    <mergeCell ref="AE6:AG7"/>
    <mergeCell ref="AE8:AE9"/>
    <mergeCell ref="AF8:AF9"/>
    <mergeCell ref="X8:X9"/>
    <mergeCell ref="Y8:Y9"/>
    <mergeCell ref="Z8:Z9"/>
    <mergeCell ref="A2:C2"/>
    <mergeCell ref="BR8:BR9"/>
    <mergeCell ref="BX8:BX9"/>
    <mergeCell ref="G5:I5"/>
    <mergeCell ref="BR5:BT5"/>
    <mergeCell ref="AW8:AW9"/>
    <mergeCell ref="AX8:AX9"/>
    <mergeCell ref="BC8:BC9"/>
    <mergeCell ref="BD8:BD9"/>
    <mergeCell ref="BE8:BE9"/>
    <mergeCell ref="AW6:AY7"/>
    <mergeCell ref="AZ6:BB7"/>
    <mergeCell ref="AY8:AY9"/>
    <mergeCell ref="AZ8:AZ9"/>
    <mergeCell ref="A5:A9"/>
    <mergeCell ref="C5:C9"/>
    <mergeCell ref="O8:O9"/>
    <mergeCell ref="P6:R7"/>
    <mergeCell ref="U8:U9"/>
    <mergeCell ref="AG8:AG9"/>
    <mergeCell ref="AN8:AN9"/>
    <mergeCell ref="AO8:AO9"/>
    <mergeCell ref="AP8:AP9"/>
    <mergeCell ref="AN6:AP7"/>
    <mergeCell ref="EE8:EE9"/>
    <mergeCell ref="R8:R9"/>
    <mergeCell ref="DL8:DL9"/>
    <mergeCell ref="DM8:DM9"/>
    <mergeCell ref="DK6:DM7"/>
    <mergeCell ref="AH6:AJ7"/>
    <mergeCell ref="AH8:AH9"/>
    <mergeCell ref="AI8:AI9"/>
    <mergeCell ref="AJ8:AJ9"/>
    <mergeCell ref="AK8:AK9"/>
    <mergeCell ref="AQ6:AS7"/>
    <mergeCell ref="DK8:DK9"/>
    <mergeCell ref="CA8:CA9"/>
    <mergeCell ref="BZ8:BZ9"/>
    <mergeCell ref="BX6:BZ7"/>
    <mergeCell ref="CA6:CC7"/>
    <mergeCell ref="BY8:BY9"/>
    <mergeCell ref="CC8:CC9"/>
    <mergeCell ref="AL8:AL9"/>
    <mergeCell ref="AM8:AM9"/>
    <mergeCell ref="DS8:DS9"/>
    <mergeCell ref="AQ8:AQ9"/>
    <mergeCell ref="DH8:DH9"/>
    <mergeCell ref="DF8:DF9"/>
    <mergeCell ref="W8:W9"/>
    <mergeCell ref="V6:X7"/>
    <mergeCell ref="Y6:AA7"/>
    <mergeCell ref="AA8:AA9"/>
    <mergeCell ref="D6:F7"/>
    <mergeCell ref="D8:D9"/>
    <mergeCell ref="E8:E9"/>
    <mergeCell ref="F8:F9"/>
    <mergeCell ref="G8:G9"/>
    <mergeCell ref="H8:H9"/>
    <mergeCell ref="G6:I7"/>
    <mergeCell ref="I8:I9"/>
    <mergeCell ref="J6:L7"/>
    <mergeCell ref="J8:J9"/>
    <mergeCell ref="K8:K9"/>
    <mergeCell ref="L8:L9"/>
    <mergeCell ref="P8:P9"/>
    <mergeCell ref="S6:U7"/>
    <mergeCell ref="S8:S9"/>
    <mergeCell ref="T8:T9"/>
    <mergeCell ref="EC5:EE5"/>
    <mergeCell ref="EC6:EE7"/>
    <mergeCell ref="EC8:EC9"/>
    <mergeCell ref="ED8:ED9"/>
    <mergeCell ref="DN6:DP7"/>
    <mergeCell ref="BF6:BH7"/>
    <mergeCell ref="BF8:BF9"/>
    <mergeCell ref="BG8:BG9"/>
    <mergeCell ref="BH8:BH9"/>
    <mergeCell ref="CQ8:CQ9"/>
    <mergeCell ref="CP8:CP9"/>
    <mergeCell ref="CE8:CE9"/>
    <mergeCell ref="CF8:CF9"/>
    <mergeCell ref="CJ8:CJ9"/>
    <mergeCell ref="CK8:CK9"/>
    <mergeCell ref="BI6:BK7"/>
    <mergeCell ref="DW5:DY5"/>
    <mergeCell ref="DW6:DY7"/>
    <mergeCell ref="DN5:DP5"/>
    <mergeCell ref="CS5:CU5"/>
    <mergeCell ref="CV5:CX5"/>
    <mergeCell ref="DB5:DD5"/>
    <mergeCell ref="DE5:DG5"/>
    <mergeCell ref="DH5:DJ5"/>
    <mergeCell ref="DE6:DG7"/>
    <mergeCell ref="BA8:BA9"/>
    <mergeCell ref="BB8:BB9"/>
    <mergeCell ref="AV8:AV9"/>
    <mergeCell ref="AU8:AU9"/>
    <mergeCell ref="AT6:AV7"/>
    <mergeCell ref="CS6:CU7"/>
    <mergeCell ref="BI8:BI9"/>
    <mergeCell ref="BJ8:BJ9"/>
    <mergeCell ref="BK8:BK9"/>
    <mergeCell ref="BO6:BQ7"/>
    <mergeCell ref="DB8:DB9"/>
    <mergeCell ref="BQ8:BQ9"/>
    <mergeCell ref="BS8:BS9"/>
    <mergeCell ref="BT8:BT9"/>
    <mergeCell ref="BU6:BW7"/>
    <mergeCell ref="CL8:CL9"/>
    <mergeCell ref="BR6:BT7"/>
    <mergeCell ref="BC6:BE7"/>
    <mergeCell ref="CM6:CO7"/>
    <mergeCell ref="CM8:CM9"/>
    <mergeCell ref="CN8:CN9"/>
    <mergeCell ref="CO8:CO9"/>
    <mergeCell ref="CD6:CF7"/>
    <mergeCell ref="DV8:DV9"/>
    <mergeCell ref="DJ8:DJ9"/>
    <mergeCell ref="DE8:DE9"/>
    <mergeCell ref="CB8:CB9"/>
    <mergeCell ref="DU8:DU9"/>
    <mergeCell ref="DI8:DI9"/>
    <mergeCell ref="DT8:DT9"/>
    <mergeCell ref="CW8:CW9"/>
    <mergeCell ref="CX8:CX9"/>
    <mergeCell ref="CR8:CR9"/>
    <mergeCell ref="DC8:DC9"/>
    <mergeCell ref="DD8:DD9"/>
    <mergeCell ref="CZ8:CZ9"/>
    <mergeCell ref="DA8:DA9"/>
    <mergeCell ref="DQ8:DQ9"/>
    <mergeCell ref="DR8:DR9"/>
    <mergeCell ref="DG8:DG9"/>
    <mergeCell ref="CV8:CV9"/>
    <mergeCell ref="CU8:CU9"/>
    <mergeCell ref="CG8:CG9"/>
    <mergeCell ref="CH8:CH9"/>
    <mergeCell ref="CI8:CI9"/>
    <mergeCell ref="CY8:CY9"/>
    <mergeCell ref="CS8:CS9"/>
    <mergeCell ref="CM5:CO5"/>
    <mergeCell ref="CA5:CC5"/>
    <mergeCell ref="CD5:CF5"/>
    <mergeCell ref="CJ5:CL5"/>
    <mergeCell ref="DW8:DW9"/>
    <mergeCell ref="DX8:DX9"/>
    <mergeCell ref="DY8:DY9"/>
    <mergeCell ref="DN8:DN9"/>
    <mergeCell ref="DO8:DO9"/>
    <mergeCell ref="DP8:DP9"/>
    <mergeCell ref="CP6:CR7"/>
    <mergeCell ref="DQ5:DS5"/>
    <mergeCell ref="DQ6:DS7"/>
    <mergeCell ref="DT5:DV5"/>
    <mergeCell ref="DB6:DD7"/>
    <mergeCell ref="DT6:DV7"/>
    <mergeCell ref="DK5:DM5"/>
    <mergeCell ref="CP5:CR5"/>
    <mergeCell ref="CY5:DA5"/>
    <mergeCell ref="CY6:DA7"/>
    <mergeCell ref="CV6:CX7"/>
    <mergeCell ref="DH6:DJ7"/>
    <mergeCell ref="CG5:CI5"/>
    <mergeCell ref="CG6:CI7"/>
    <mergeCell ref="AW5:AY5"/>
    <mergeCell ref="AZ5:BB5"/>
    <mergeCell ref="BC5:BE5"/>
    <mergeCell ref="BF5:BH5"/>
    <mergeCell ref="BX5:BZ5"/>
    <mergeCell ref="BO5:BQ5"/>
    <mergeCell ref="BU5:BW5"/>
    <mergeCell ref="AB5:AD5"/>
    <mergeCell ref="BI5:BK5"/>
    <mergeCell ref="AQ5:AS5"/>
    <mergeCell ref="AT5:AV5"/>
    <mergeCell ref="BL5:BN5"/>
  </mergeCells>
  <phoneticPr fontId="4" type="noConversion"/>
  <printOptions horizontalCentered="1"/>
  <pageMargins left="0.23622047244094491" right="0.23622047244094491" top="0.11811023622047245" bottom="0.31496062992125984" header="7.874015748031496E-2" footer="0.31496062992125984"/>
  <pageSetup paperSize="8" scale="64" fitToWidth="25" orientation="landscape" r:id="rId1"/>
  <headerFooter alignWithMargins="0">
    <oddHeader>&amp;R&amp;16 6. számú melléklet &amp;P. oldal az előterjesztéshez</oddHeader>
  </headerFooter>
  <colBreaks count="14" manualBreakCount="14">
    <brk id="12" max="71" man="1"/>
    <brk id="21" max="71" man="1"/>
    <brk id="30" max="71" man="1"/>
    <brk id="39" max="71" man="1"/>
    <brk id="48" max="71" man="1"/>
    <brk id="57" max="71" man="1"/>
    <brk id="66" max="71" man="1"/>
    <brk id="75" max="71" man="1"/>
    <brk id="84" max="71" man="1"/>
    <brk id="93" max="71" man="1"/>
    <brk id="102" max="71" man="1"/>
    <brk id="111" max="71" man="1"/>
    <brk id="120" max="71" man="1"/>
    <brk id="129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2022</vt:lpstr>
      <vt:lpstr>'2022'!Nyomtatási_cím</vt:lpstr>
      <vt:lpstr>'2022'!Nyomtatási_terület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2022-02-10T07:45:48Z</dcterms:modified>
</cp:coreProperties>
</file>