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bemutatás'!$A$1:$O$55</definedName>
  </definedNames>
  <calcPr calcId="152511"/>
</workbook>
</file>

<file path=xl/calcChain.xml><?xml version="1.0" encoding="utf-8"?>
<calcChain xmlns="http://schemas.openxmlformats.org/spreadsheetml/2006/main">
  <c r="M44" i="7" l="1"/>
  <c r="F18" i="7"/>
  <c r="G34" i="7" l="1"/>
  <c r="G35" i="7"/>
  <c r="K33" i="7" l="1"/>
  <c r="F23" i="7" l="1"/>
  <c r="K36" i="7" l="1"/>
  <c r="D36" i="7"/>
  <c r="O35" i="7"/>
  <c r="N35" i="7"/>
  <c r="K45" i="7" l="1"/>
  <c r="K46" i="7" s="1"/>
  <c r="K30" i="7"/>
  <c r="K13" i="7"/>
  <c r="D45" i="7"/>
  <c r="D41" i="7"/>
  <c r="D46" i="7" s="1"/>
  <c r="D47" i="7" s="1"/>
  <c r="D31" i="7"/>
  <c r="D19" i="7"/>
  <c r="D17" i="7"/>
  <c r="D11" i="7"/>
  <c r="D33" i="7" s="1"/>
  <c r="K47" i="7" l="1"/>
  <c r="K53" i="7" l="1"/>
  <c r="D53" i="7"/>
  <c r="K54" i="7" l="1"/>
  <c r="D54" i="7"/>
  <c r="F53" i="7"/>
  <c r="N52" i="7" l="1"/>
  <c r="N51" i="7"/>
  <c r="N50" i="7"/>
  <c r="N49" i="7"/>
  <c r="N48" i="7"/>
  <c r="E17" i="7" l="1"/>
  <c r="F17" i="7"/>
  <c r="O34" i="7" l="1"/>
  <c r="N20" i="7"/>
  <c r="G37" i="7" l="1"/>
  <c r="F41" i="7"/>
  <c r="E41" i="7"/>
  <c r="M30" i="7" l="1"/>
  <c r="M33" i="7" l="1"/>
  <c r="M36" i="7" s="1"/>
  <c r="F45" i="7"/>
  <c r="F46" i="7" s="1"/>
  <c r="M45" i="7"/>
  <c r="M53" i="7"/>
  <c r="F19" i="7"/>
  <c r="F31" i="7"/>
  <c r="F11" i="7"/>
  <c r="F33" i="7" l="1"/>
  <c r="O33" i="7" s="1"/>
  <c r="N11" i="7"/>
  <c r="N16" i="7"/>
  <c r="N18" i="7"/>
  <c r="N22" i="7"/>
  <c r="N24" i="7"/>
  <c r="N26" i="7"/>
  <c r="N34" i="7"/>
  <c r="N40" i="7"/>
  <c r="N41" i="7"/>
  <c r="N42" i="7"/>
  <c r="N43" i="7"/>
  <c r="N44" i="7"/>
  <c r="N9" i="7"/>
  <c r="G9" i="7"/>
  <c r="G10" i="7"/>
  <c r="G12" i="7"/>
  <c r="G13" i="7"/>
  <c r="G14" i="7"/>
  <c r="G15" i="7"/>
  <c r="G16" i="7"/>
  <c r="G18" i="7"/>
  <c r="G20" i="7"/>
  <c r="G21" i="7"/>
  <c r="G22" i="7"/>
  <c r="G23" i="7"/>
  <c r="G24" i="7"/>
  <c r="G25" i="7"/>
  <c r="G26" i="7"/>
  <c r="G27" i="7"/>
  <c r="G28" i="7"/>
  <c r="G29" i="7"/>
  <c r="G30" i="7"/>
  <c r="G32" i="7"/>
  <c r="G38" i="7"/>
  <c r="G39" i="7"/>
  <c r="G40" i="7"/>
  <c r="G42" i="7"/>
  <c r="G43" i="7"/>
  <c r="G44" i="7"/>
  <c r="G48" i="7"/>
  <c r="G50" i="7"/>
  <c r="G51" i="7"/>
  <c r="G52" i="7"/>
  <c r="G8" i="7"/>
  <c r="F36" i="7" l="1"/>
  <c r="F47" i="7"/>
  <c r="F54" i="7" s="1"/>
  <c r="O36" i="7" l="1"/>
  <c r="G36" i="7"/>
  <c r="L53" i="7"/>
  <c r="N53" i="7" s="1"/>
  <c r="E53" i="7"/>
  <c r="N13" i="7" l="1"/>
  <c r="E45" i="7" l="1"/>
  <c r="G45" i="7" s="1"/>
  <c r="L45" i="7" l="1"/>
  <c r="L30" i="7"/>
  <c r="N30" i="7" s="1"/>
  <c r="G41" i="7"/>
  <c r="E11" i="7"/>
  <c r="G11" i="7" s="1"/>
  <c r="E19" i="7" l="1"/>
  <c r="G19" i="7" s="1"/>
  <c r="G17" i="7"/>
  <c r="L46" i="7"/>
  <c r="N45" i="7"/>
  <c r="E31" i="7"/>
  <c r="E46" i="7"/>
  <c r="G46" i="7" s="1"/>
  <c r="L33" i="7"/>
  <c r="L36" i="7" l="1"/>
  <c r="N33" i="7"/>
  <c r="N36" i="7" s="1"/>
  <c r="L47" i="7"/>
  <c r="E33" i="7"/>
  <c r="G31" i="7"/>
  <c r="E36" i="7" l="1"/>
  <c r="G33" i="7"/>
  <c r="E47" i="7"/>
  <c r="G47" i="7" l="1"/>
  <c r="E54" i="7"/>
  <c r="L54" i="7"/>
  <c r="N39" i="7" l="1"/>
  <c r="N38" i="7" l="1"/>
  <c r="M46" i="7"/>
  <c r="M47" i="7" s="1"/>
  <c r="O46" i="7" l="1"/>
  <c r="N46" i="7"/>
  <c r="N47" i="7" s="1"/>
  <c r="M54" i="7" l="1"/>
  <c r="O47" i="7"/>
  <c r="N54" i="7" l="1"/>
  <c r="G49" i="7" l="1"/>
  <c r="O53" i="7" l="1"/>
  <c r="G53" i="7"/>
  <c r="G54" i="7" l="1"/>
  <c r="O54" i="7"/>
</calcChain>
</file>

<file path=xl/sharedStrings.xml><?xml version="1.0" encoding="utf-8"?>
<sst xmlns="http://schemas.openxmlformats.org/spreadsheetml/2006/main" count="168" uniqueCount="161">
  <si>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</si>
  <si>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</si>
  <si>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</si>
  <si>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</si>
  <si>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</si>
  <si>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</si>
  <si>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</si>
  <si>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</si>
  <si>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</si>
  <si>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</si>
  <si>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</si>
  <si>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</si>
  <si>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</si>
  <si>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</si>
  <si>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</si>
  <si>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</si>
  <si>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</si>
  <si>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</si>
  <si>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</si>
  <si>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</si>
  <si>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</si>
  <si>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</si>
  <si>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</si>
  <si>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</si>
  <si>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</si>
  <si>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</si>
  <si>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</si>
  <si>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</si>
  <si>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</si>
  <si>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</si>
  <si>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</si>
  <si>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</si>
  <si>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</si>
  <si>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</si>
  <si>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</si>
  <si>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</si>
  <si>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</si>
  <si>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</si>
  <si>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</si>
  <si>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</si>
  <si>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</si>
  <si>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</si>
  <si>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</si>
  <si>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</si>
  <si>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</si>
  <si>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</si>
  <si>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</si>
  <si>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</si>
  <si>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</si>
  <si>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</si>
  <si>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</si>
  <si>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</si>
  <si>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</si>
  <si>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</si>
  <si>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</si>
  <si>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</si>
  <si>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</si>
  <si>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</si>
  <si>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</si>
  <si>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</si>
  <si>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</si>
  <si>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</si>
  <si>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</si>
  <si>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</si>
  <si>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</si>
  <si>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</si>
  <si>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</si>
  <si>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</si>
  <si>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</si>
  <si>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</si>
  <si>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</si>
  <si>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</si>
  <si>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</si>
  <si>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</si>
  <si>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</si>
  <si>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</si>
  <si>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</si>
  <si>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</si>
  <si>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</si>
  <si>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</si>
  <si>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</si>
  <si>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</si>
  <si>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</si>
  <si>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</si>
  <si>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</si>
  <si>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</si>
  <si>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</si>
  <si>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</si>
  <si>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</si>
  <si>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</si>
  <si>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</si>
  <si>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</si>
  <si>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</si>
  <si>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</si>
  <si>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</si>
  <si>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</si>
  <si>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</si>
  <si>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</si>
  <si>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</si>
  <si>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</si>
  <si>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</si>
  <si>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</si>
  <si>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</si>
  <si>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</si>
  <si>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</si>
  <si>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</si>
  <si>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</si>
  <si>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</si>
  <si>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</si>
  <si>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</si>
  <si>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</si>
  <si>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</si>
  <si>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</si>
  <si>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</si>
  <si>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</si>
  <si>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</si>
  <si>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(4+12+24+25)</t>
    </r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</si>
  <si>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</si>
  <si>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</si>
  <si>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</si>
  <si>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</si>
  <si>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</si>
  <si>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</si>
  <si>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</si>
  <si>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</si>
  <si>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</si>
  <si>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(6+10+11)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</si>
  <si>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(13+…+23)</t>
    </r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</si>
  <si>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</si>
  <si>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</si>
  <si>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</si>
  <si>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</si>
  <si>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</si>
  <si>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(27+28+29+30)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</si>
  <si>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(32+33)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</si>
  <si>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(5+31+34)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</si>
  <si>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(26+35)</t>
    </r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</si>
  <si>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</si>
  <si>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</si>
  <si>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</si>
  <si>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</si>
  <si>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</si>
  <si>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</si>
  <si>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</si>
  <si>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</si>
  <si>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</si>
  <si>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</si>
  <si>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</si>
  <si>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(37+…+41)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</si>
  <si>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</si>
  <si>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</si>
  <si>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</si>
  <si>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</si>
  <si>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Bevételek összesen</t>
    </r>
    <r>
      <rPr>
        <sz val="12"/>
        <color theme="1"/>
        <rFont val="Times New Roman"/>
        <family val="1"/>
        <charset val="238"/>
      </rPr>
      <t xml:space="preserve"> (36+42)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</si>
  <si>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</si>
  <si>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2021. évi tervezett működési, felhalmozási bevételeinek és kiadásainak, valamint finanszírozási előirányzatainak</t>
  </si>
  <si>
    <t>2021. évi tervezett előirányzat</t>
  </si>
  <si>
    <t>2019. évi teljesítés</t>
  </si>
  <si>
    <t>Előző év költségvetési maradványának működési célú igénybevétele</t>
  </si>
  <si>
    <t>2021. évi egyenleg
(6-13)</t>
  </si>
  <si>
    <t>2020. évi 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</si>
</sst>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6" fillId="0" borderId="44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6" fillId="0" borderId="47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2" borderId="44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4"/>
  <sheetViews>
    <sheetView tabSelected="1" view="pageBreakPreview" topLeftCell="A22" zoomScale="70" zoomScaleNormal="70" zoomScaleSheetLayoutView="70" workbookViewId="0">
      <selection activeCell="M48" sqref="M48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84" t="s">
        <v>80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5" ht="18.75" x14ac:dyDescent="0.3">
      <c r="A2" s="184" t="s">
        <v>155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</row>
    <row r="3" spans="1:15" ht="18.75" x14ac:dyDescent="0.3">
      <c r="A3" s="184" t="s">
        <v>81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82</v>
      </c>
    </row>
    <row r="6" spans="1:15" s="16" customFormat="1" ht="52.5" customHeight="1" thickBot="1" x14ac:dyDescent="0.3">
      <c r="A6" s="9" t="s">
        <v>79</v>
      </c>
      <c r="B6" s="11" t="s">
        <v>128</v>
      </c>
      <c r="C6" s="10" t="s">
        <v>75</v>
      </c>
      <c r="D6" s="12" t="s">
        <v>157</v>
      </c>
      <c r="E6" s="11" t="s">
        <v>160</v>
      </c>
      <c r="F6" s="180" t="s">
        <v>156</v>
      </c>
      <c r="G6" s="13" t="s">
        <v>137</v>
      </c>
      <c r="H6" s="14" t="s">
        <v>79</v>
      </c>
      <c r="I6" s="11" t="s">
        <v>128</v>
      </c>
      <c r="J6" s="10" t="s">
        <v>75</v>
      </c>
      <c r="K6" s="12" t="s">
        <v>157</v>
      </c>
      <c r="L6" s="11" t="s">
        <v>160</v>
      </c>
      <c r="M6" s="181" t="s">
        <v>156</v>
      </c>
      <c r="N6" s="11" t="s">
        <v>138</v>
      </c>
      <c r="O6" s="15" t="s">
        <v>159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7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8">
        <v>2078899</v>
      </c>
      <c r="E8" s="28">
        <v>2223379</v>
      </c>
      <c r="F8" s="138">
        <v>2483200</v>
      </c>
      <c r="G8" s="30">
        <f t="shared" ref="G8:G32" si="0">F8-E8</f>
        <v>259821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0">
        <v>4843</v>
      </c>
      <c r="E9" s="40">
        <v>89899</v>
      </c>
      <c r="F9" s="139">
        <v>93845</v>
      </c>
      <c r="G9" s="42">
        <f t="shared" si="0"/>
        <v>3946</v>
      </c>
      <c r="H9" s="43">
        <v>1</v>
      </c>
      <c r="I9" s="44" t="s">
        <v>0</v>
      </c>
      <c r="J9" s="45" t="s">
        <v>110</v>
      </c>
      <c r="K9" s="28">
        <v>3905410</v>
      </c>
      <c r="L9" s="28">
        <v>3883325</v>
      </c>
      <c r="M9" s="29">
        <v>4520203</v>
      </c>
      <c r="N9" s="28">
        <f>M9-L9</f>
        <v>636878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0">
        <v>651217</v>
      </c>
      <c r="E10" s="40">
        <v>505415</v>
      </c>
      <c r="F10" s="139">
        <v>393571</v>
      </c>
      <c r="G10" s="42">
        <f t="shared" si="0"/>
        <v>-111844</v>
      </c>
      <c r="H10" s="48"/>
      <c r="I10" s="182" t="s">
        <v>1</v>
      </c>
      <c r="J10" s="49" t="s">
        <v>77</v>
      </c>
      <c r="K10" s="50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144</v>
      </c>
      <c r="D11" s="57">
        <f>SUM(D8:D10)</f>
        <v>2734959</v>
      </c>
      <c r="E11" s="57">
        <f>SUM(E8:E10)</f>
        <v>2818693</v>
      </c>
      <c r="F11" s="57">
        <f>SUM(F8:F10)</f>
        <v>2970616</v>
      </c>
      <c r="G11" s="58">
        <f t="shared" si="0"/>
        <v>151923</v>
      </c>
      <c r="H11" s="43">
        <v>2</v>
      </c>
      <c r="I11" s="183"/>
      <c r="J11" s="27" t="s">
        <v>78</v>
      </c>
      <c r="K11" s="28">
        <v>811305</v>
      </c>
      <c r="L11" s="28">
        <v>694774</v>
      </c>
      <c r="M11" s="29">
        <v>850888</v>
      </c>
      <c r="N11" s="28">
        <f>M11-L11</f>
        <v>156114</v>
      </c>
      <c r="O11" s="59"/>
    </row>
    <row r="12" spans="1:15" s="60" customFormat="1" ht="25.5" customHeight="1" x14ac:dyDescent="0.25">
      <c r="A12" s="53">
        <v>5</v>
      </c>
      <c r="B12" s="54" t="s">
        <v>85</v>
      </c>
      <c r="C12" s="61" t="s">
        <v>86</v>
      </c>
      <c r="D12" s="56">
        <v>1398105</v>
      </c>
      <c r="E12" s="56">
        <v>3000</v>
      </c>
      <c r="F12" s="140">
        <v>114592</v>
      </c>
      <c r="G12" s="58">
        <f t="shared" si="0"/>
        <v>111592</v>
      </c>
      <c r="H12" s="31"/>
      <c r="I12" s="32"/>
      <c r="J12" s="62"/>
      <c r="K12" s="34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0">
        <v>1851057</v>
      </c>
      <c r="E13" s="40">
        <v>1779622</v>
      </c>
      <c r="F13" s="139">
        <v>2147845</v>
      </c>
      <c r="G13" s="42">
        <f t="shared" si="0"/>
        <v>368223</v>
      </c>
      <c r="H13" s="64">
        <v>3</v>
      </c>
      <c r="I13" s="65" t="s">
        <v>2</v>
      </c>
      <c r="J13" s="47" t="s">
        <v>3</v>
      </c>
      <c r="K13" s="40">
        <f>6754941-2</f>
        <v>6754939</v>
      </c>
      <c r="L13" s="40">
        <v>5935869</v>
      </c>
      <c r="M13" s="41">
        <v>8784659</v>
      </c>
      <c r="N13" s="40">
        <f>M13-L13</f>
        <v>2848790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0">
        <v>4631963</v>
      </c>
      <c r="E14" s="40">
        <v>4024682</v>
      </c>
      <c r="F14" s="139">
        <v>4479335</v>
      </c>
      <c r="G14" s="42">
        <f t="shared" si="0"/>
        <v>454653</v>
      </c>
      <c r="H14" s="64"/>
      <c r="I14" s="66"/>
      <c r="J14" s="67"/>
      <c r="K14" s="68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0">
        <v>118795</v>
      </c>
      <c r="E15" s="40">
        <v>0</v>
      </c>
      <c r="F15" s="139">
        <v>0</v>
      </c>
      <c r="G15" s="42">
        <f t="shared" si="0"/>
        <v>0</v>
      </c>
      <c r="H15" s="31"/>
      <c r="I15" s="32"/>
      <c r="J15" s="33"/>
      <c r="K15" s="34"/>
      <c r="L15" s="34"/>
      <c r="M15" s="35"/>
      <c r="N15" s="34"/>
      <c r="O15" s="70"/>
    </row>
    <row r="16" spans="1:15" ht="18.75" customHeight="1" x14ac:dyDescent="0.25">
      <c r="A16" s="37">
        <v>9</v>
      </c>
      <c r="B16" s="38" t="s">
        <v>38</v>
      </c>
      <c r="C16" s="39" t="s">
        <v>39</v>
      </c>
      <c r="D16" s="40">
        <v>1294483</v>
      </c>
      <c r="E16" s="40">
        <v>467772</v>
      </c>
      <c r="F16" s="139">
        <v>313084</v>
      </c>
      <c r="G16" s="42">
        <f t="shared" si="0"/>
        <v>-154688</v>
      </c>
      <c r="H16" s="64">
        <v>4</v>
      </c>
      <c r="I16" s="65" t="s">
        <v>4</v>
      </c>
      <c r="J16" s="47" t="s">
        <v>5</v>
      </c>
      <c r="K16" s="40">
        <v>62612</v>
      </c>
      <c r="L16" s="40">
        <v>85571</v>
      </c>
      <c r="M16" s="41">
        <v>128896</v>
      </c>
      <c r="N16" s="40">
        <f>M16-L16</f>
        <v>43325</v>
      </c>
      <c r="O16" s="70"/>
    </row>
    <row r="17" spans="1:15" ht="18.75" customHeight="1" x14ac:dyDescent="0.25">
      <c r="A17" s="37">
        <v>10</v>
      </c>
      <c r="B17" s="38" t="s">
        <v>40</v>
      </c>
      <c r="C17" s="39" t="s">
        <v>125</v>
      </c>
      <c r="D17" s="41">
        <f>SUM(D14:D16)</f>
        <v>6045241</v>
      </c>
      <c r="E17" s="40">
        <f t="shared" ref="E17:F17" si="1">SUM(E14:E16)</f>
        <v>4492454</v>
      </c>
      <c r="F17" s="40">
        <f t="shared" si="1"/>
        <v>4792419</v>
      </c>
      <c r="G17" s="42">
        <f t="shared" si="0"/>
        <v>299965</v>
      </c>
      <c r="H17" s="31"/>
      <c r="I17" s="32"/>
      <c r="J17" s="33"/>
      <c r="K17" s="40"/>
      <c r="L17" s="40"/>
      <c r="M17" s="41"/>
      <c r="N17" s="40"/>
      <c r="O17" s="52"/>
    </row>
    <row r="18" spans="1:15" ht="18.75" customHeight="1" x14ac:dyDescent="0.25">
      <c r="A18" s="37">
        <v>11</v>
      </c>
      <c r="B18" s="38" t="s">
        <v>41</v>
      </c>
      <c r="C18" s="39" t="s">
        <v>42</v>
      </c>
      <c r="D18" s="40">
        <v>72822</v>
      </c>
      <c r="E18" s="40">
        <v>113381</v>
      </c>
      <c r="F18" s="139">
        <f>56752+94</f>
        <v>56846</v>
      </c>
      <c r="G18" s="42">
        <f t="shared" si="0"/>
        <v>-56535</v>
      </c>
      <c r="H18" s="48">
        <v>5</v>
      </c>
      <c r="I18" s="71" t="s">
        <v>83</v>
      </c>
      <c r="J18" s="49" t="s">
        <v>84</v>
      </c>
      <c r="K18" s="34">
        <v>20566</v>
      </c>
      <c r="L18" s="34">
        <v>93014</v>
      </c>
      <c r="M18" s="35">
        <v>1044208</v>
      </c>
      <c r="N18" s="34">
        <f>M18-L18</f>
        <v>951194</v>
      </c>
      <c r="O18" s="52"/>
    </row>
    <row r="19" spans="1:15" s="60" customFormat="1" ht="18.75" customHeight="1" x14ac:dyDescent="0.25">
      <c r="A19" s="53">
        <v>12</v>
      </c>
      <c r="B19" s="54" t="s">
        <v>43</v>
      </c>
      <c r="C19" s="55" t="s">
        <v>126</v>
      </c>
      <c r="D19" s="57">
        <f>SUM(D13,D17,D18)</f>
        <v>7969120</v>
      </c>
      <c r="E19" s="57">
        <f>SUM(E13,E17,E18)</f>
        <v>6385457</v>
      </c>
      <c r="F19" s="57">
        <f>SUM(F13,F17,F18)</f>
        <v>6997110</v>
      </c>
      <c r="G19" s="58">
        <f t="shared" si="0"/>
        <v>611653</v>
      </c>
      <c r="H19" s="48"/>
      <c r="I19" s="148"/>
      <c r="J19" s="49" t="s">
        <v>141</v>
      </c>
      <c r="K19" s="50"/>
      <c r="L19" s="50"/>
      <c r="M19" s="51"/>
      <c r="N19" s="50"/>
      <c r="O19" s="128"/>
    </row>
    <row r="20" spans="1:15" ht="18.75" customHeight="1" x14ac:dyDescent="0.25">
      <c r="A20" s="37">
        <v>13</v>
      </c>
      <c r="B20" s="38" t="s">
        <v>97</v>
      </c>
      <c r="C20" s="39" t="s">
        <v>113</v>
      </c>
      <c r="D20" s="41">
        <v>616</v>
      </c>
      <c r="E20" s="41">
        <v>98</v>
      </c>
      <c r="F20" s="139"/>
      <c r="G20" s="42">
        <f t="shared" si="0"/>
        <v>-98</v>
      </c>
      <c r="H20" s="43">
        <v>6</v>
      </c>
      <c r="I20" s="149" t="s">
        <v>6</v>
      </c>
      <c r="J20" s="45" t="s">
        <v>76</v>
      </c>
      <c r="K20" s="28">
        <v>71211</v>
      </c>
      <c r="L20" s="28">
        <v>143318</v>
      </c>
      <c r="M20" s="29">
        <v>117336</v>
      </c>
      <c r="N20" s="28">
        <f t="shared" ref="N20" si="2">M20-L20</f>
        <v>-25982</v>
      </c>
      <c r="O20" s="46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0">
        <v>1465620</v>
      </c>
      <c r="E21" s="40">
        <v>1434772</v>
      </c>
      <c r="F21" s="139">
        <v>1923600</v>
      </c>
      <c r="G21" s="42">
        <f t="shared" si="0"/>
        <v>488828</v>
      </c>
      <c r="H21" s="48"/>
      <c r="I21" s="71"/>
      <c r="J21" s="49" t="s">
        <v>142</v>
      </c>
      <c r="K21" s="34"/>
      <c r="L21" s="34"/>
      <c r="M21" s="35"/>
      <c r="N21" s="34"/>
      <c r="O21" s="52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0">
        <v>360158</v>
      </c>
      <c r="E22" s="40">
        <v>392814</v>
      </c>
      <c r="F22" s="139">
        <v>188143</v>
      </c>
      <c r="G22" s="42">
        <f t="shared" si="0"/>
        <v>-204671</v>
      </c>
      <c r="H22" s="43">
        <v>7</v>
      </c>
      <c r="I22" s="44" t="s">
        <v>140</v>
      </c>
      <c r="J22" s="45" t="s">
        <v>143</v>
      </c>
      <c r="K22" s="28"/>
      <c r="L22" s="28">
        <v>276970</v>
      </c>
      <c r="M22" s="29"/>
      <c r="N22" s="28">
        <f>M22-L22</f>
        <v>-276970</v>
      </c>
      <c r="O22" s="59"/>
    </row>
    <row r="23" spans="1:15" ht="18.75" customHeight="1" x14ac:dyDescent="0.25">
      <c r="A23" s="37">
        <v>16</v>
      </c>
      <c r="B23" s="38" t="s">
        <v>48</v>
      </c>
      <c r="C23" s="39" t="s">
        <v>49</v>
      </c>
      <c r="D23" s="40">
        <v>423258</v>
      </c>
      <c r="E23" s="40">
        <v>198238</v>
      </c>
      <c r="F23" s="139">
        <f>237220-30000</f>
        <v>207220</v>
      </c>
      <c r="G23" s="42">
        <f t="shared" si="0"/>
        <v>8982</v>
      </c>
      <c r="H23" s="64"/>
      <c r="I23" s="65" t="s">
        <v>151</v>
      </c>
      <c r="J23" s="47" t="s">
        <v>152</v>
      </c>
      <c r="K23" s="50">
        <v>273</v>
      </c>
      <c r="L23" s="40"/>
      <c r="M23" s="41"/>
      <c r="N23" s="40"/>
      <c r="O23" s="42"/>
    </row>
    <row r="24" spans="1:15" s="60" customFormat="1" ht="31.5" x14ac:dyDescent="0.25">
      <c r="A24" s="37">
        <v>17</v>
      </c>
      <c r="B24" s="38" t="s">
        <v>50</v>
      </c>
      <c r="C24" s="39" t="s">
        <v>51</v>
      </c>
      <c r="D24" s="40">
        <v>194177</v>
      </c>
      <c r="E24" s="40">
        <v>185847</v>
      </c>
      <c r="F24" s="139">
        <v>236874</v>
      </c>
      <c r="G24" s="42">
        <f t="shared" si="0"/>
        <v>51027</v>
      </c>
      <c r="H24" s="43">
        <v>8</v>
      </c>
      <c r="I24" s="44" t="s">
        <v>7</v>
      </c>
      <c r="J24" s="45" t="s">
        <v>150</v>
      </c>
      <c r="K24" s="40">
        <v>296899</v>
      </c>
      <c r="L24" s="28">
        <v>122257</v>
      </c>
      <c r="M24" s="29">
        <v>184013</v>
      </c>
      <c r="N24" s="28">
        <f>M24-L24</f>
        <v>61756</v>
      </c>
      <c r="O24" s="59"/>
    </row>
    <row r="25" spans="1:15" s="60" customFormat="1" ht="18.75" customHeight="1" x14ac:dyDescent="0.25">
      <c r="A25" s="37">
        <v>18</v>
      </c>
      <c r="B25" s="38" t="s">
        <v>52</v>
      </c>
      <c r="C25" s="39" t="s">
        <v>53</v>
      </c>
      <c r="D25" s="40">
        <v>601397</v>
      </c>
      <c r="E25" s="40">
        <v>547356</v>
      </c>
      <c r="F25" s="139">
        <v>662094</v>
      </c>
      <c r="G25" s="42">
        <f t="shared" si="0"/>
        <v>114738</v>
      </c>
      <c r="I25" s="54"/>
      <c r="K25" s="54"/>
      <c r="L25" s="72"/>
      <c r="M25" s="73"/>
      <c r="N25" s="72"/>
      <c r="O25" s="58"/>
    </row>
    <row r="26" spans="1:15" ht="18.75" customHeight="1" x14ac:dyDescent="0.25">
      <c r="A26" s="37">
        <v>19</v>
      </c>
      <c r="B26" s="38" t="s">
        <v>54</v>
      </c>
      <c r="C26" s="39" t="s">
        <v>55</v>
      </c>
      <c r="D26" s="40">
        <v>4157</v>
      </c>
      <c r="E26" s="40">
        <v>8984</v>
      </c>
      <c r="F26" s="139">
        <v>0</v>
      </c>
      <c r="G26" s="42">
        <f t="shared" si="0"/>
        <v>-8984</v>
      </c>
      <c r="H26" s="64">
        <v>9</v>
      </c>
      <c r="I26" s="65" t="s">
        <v>89</v>
      </c>
      <c r="J26" s="47" t="s">
        <v>8</v>
      </c>
      <c r="K26" s="28"/>
      <c r="L26" s="40"/>
      <c r="M26" s="41">
        <v>202700</v>
      </c>
      <c r="N26" s="40">
        <f>M26-L26</f>
        <v>202700</v>
      </c>
      <c r="O26" s="70"/>
    </row>
    <row r="27" spans="1:15" ht="18.75" customHeight="1" x14ac:dyDescent="0.25">
      <c r="A27" s="37">
        <v>20</v>
      </c>
      <c r="B27" s="38" t="s">
        <v>56</v>
      </c>
      <c r="C27" s="39" t="s">
        <v>109</v>
      </c>
      <c r="D27" s="40">
        <v>497</v>
      </c>
      <c r="E27" s="40">
        <v>5685</v>
      </c>
      <c r="F27" s="139">
        <v>0</v>
      </c>
      <c r="G27" s="42">
        <f t="shared" si="0"/>
        <v>-5685</v>
      </c>
      <c r="H27" s="74"/>
      <c r="I27" s="75"/>
      <c r="J27" s="61"/>
      <c r="K27" s="40"/>
      <c r="L27" s="57"/>
      <c r="M27" s="57"/>
      <c r="N27" s="56"/>
      <c r="O27" s="70"/>
    </row>
    <row r="28" spans="1:15" ht="18.75" customHeight="1" x14ac:dyDescent="0.25">
      <c r="A28" s="76">
        <v>21</v>
      </c>
      <c r="B28" s="77" t="s">
        <v>100</v>
      </c>
      <c r="C28" s="78" t="s">
        <v>101</v>
      </c>
      <c r="D28" s="50">
        <v>29101</v>
      </c>
      <c r="E28" s="50">
        <v>29775</v>
      </c>
      <c r="F28" s="141"/>
      <c r="G28" s="52">
        <f t="shared" si="0"/>
        <v>-29775</v>
      </c>
      <c r="H28" s="79"/>
      <c r="I28" s="80"/>
      <c r="J28" s="81"/>
      <c r="K28" s="83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114</v>
      </c>
      <c r="C29" s="78" t="s">
        <v>115</v>
      </c>
      <c r="D29" s="50">
        <v>1625</v>
      </c>
      <c r="E29" s="50">
        <v>5041</v>
      </c>
      <c r="F29" s="141">
        <v>457</v>
      </c>
      <c r="G29" s="52">
        <f t="shared" si="0"/>
        <v>-4584</v>
      </c>
      <c r="H29" s="79"/>
      <c r="I29" s="80"/>
      <c r="J29" s="81"/>
      <c r="K29" s="83"/>
      <c r="L29" s="83"/>
      <c r="M29" s="83"/>
      <c r="N29" s="82"/>
      <c r="O29" s="46"/>
    </row>
    <row r="30" spans="1:15" ht="18.75" customHeight="1" x14ac:dyDescent="0.25">
      <c r="A30" s="76">
        <v>23</v>
      </c>
      <c r="B30" s="77" t="s">
        <v>104</v>
      </c>
      <c r="C30" s="78" t="s">
        <v>57</v>
      </c>
      <c r="D30" s="50">
        <v>201198</v>
      </c>
      <c r="E30" s="50">
        <v>162305</v>
      </c>
      <c r="F30" s="141">
        <v>293603</v>
      </c>
      <c r="G30" s="52">
        <f t="shared" si="0"/>
        <v>131298</v>
      </c>
      <c r="H30" s="79">
        <v>10</v>
      </c>
      <c r="I30" s="80" t="s">
        <v>24</v>
      </c>
      <c r="J30" s="81" t="s">
        <v>145</v>
      </c>
      <c r="K30" s="83">
        <f>SUM(K18:K27)</f>
        <v>388949</v>
      </c>
      <c r="L30" s="83">
        <f>SUM(L18:L26)</f>
        <v>635559</v>
      </c>
      <c r="M30" s="83">
        <f>SUM(M18:M26)</f>
        <v>1548257</v>
      </c>
      <c r="N30" s="82">
        <f>M30-L30</f>
        <v>912698</v>
      </c>
      <c r="O30" s="59"/>
    </row>
    <row r="31" spans="1:15" ht="18.75" customHeight="1" x14ac:dyDescent="0.25">
      <c r="A31" s="53">
        <v>24</v>
      </c>
      <c r="B31" s="54" t="s">
        <v>58</v>
      </c>
      <c r="C31" s="55" t="s">
        <v>127</v>
      </c>
      <c r="D31" s="57">
        <f>SUM(D20:D30)</f>
        <v>3281804</v>
      </c>
      <c r="E31" s="57">
        <f>SUM(E20:E30)</f>
        <v>2970915</v>
      </c>
      <c r="F31" s="57">
        <f>SUM(F20:F30)</f>
        <v>3511991</v>
      </c>
      <c r="G31" s="58">
        <f t="shared" si="0"/>
        <v>541076</v>
      </c>
      <c r="H31" s="31"/>
      <c r="I31" s="32"/>
      <c r="J31" s="90"/>
      <c r="K31" s="92"/>
      <c r="L31" s="92"/>
      <c r="M31" s="92"/>
      <c r="N31" s="91"/>
      <c r="O31" s="93"/>
    </row>
    <row r="32" spans="1:15" ht="18.75" customHeight="1" thickBot="1" x14ac:dyDescent="0.3">
      <c r="A32" s="143">
        <v>25</v>
      </c>
      <c r="B32" s="144" t="s">
        <v>105</v>
      </c>
      <c r="C32" s="145" t="s">
        <v>62</v>
      </c>
      <c r="D32" s="82">
        <v>226</v>
      </c>
      <c r="E32" s="82">
        <v>76434</v>
      </c>
      <c r="F32" s="146">
        <v>5690</v>
      </c>
      <c r="G32" s="147">
        <f t="shared" si="0"/>
        <v>-70744</v>
      </c>
      <c r="H32" s="31"/>
      <c r="I32" s="32"/>
      <c r="J32" s="90"/>
      <c r="K32" s="92"/>
      <c r="L32" s="92"/>
      <c r="M32" s="92"/>
      <c r="N32" s="94"/>
      <c r="O32" s="63"/>
    </row>
    <row r="33" spans="1:15" s="86" customFormat="1" ht="18.75" customHeight="1" thickBot="1" x14ac:dyDescent="0.3">
      <c r="A33" s="84">
        <v>26</v>
      </c>
      <c r="B33" s="85"/>
      <c r="C33" s="86" t="s">
        <v>116</v>
      </c>
      <c r="D33" s="88">
        <f>SUM(D11,D19,D31,D32)</f>
        <v>13986109</v>
      </c>
      <c r="E33" s="88">
        <f>SUM(E11,E19,E31,E32)</f>
        <v>12251499</v>
      </c>
      <c r="F33" s="88">
        <f>SUM(F11,F19,F31,F32)</f>
        <v>13485407</v>
      </c>
      <c r="G33" s="89">
        <f>F33-E33</f>
        <v>1233908</v>
      </c>
      <c r="H33" s="95">
        <v>11</v>
      </c>
      <c r="I33" s="96" t="s">
        <v>72</v>
      </c>
      <c r="J33" s="97" t="s">
        <v>146</v>
      </c>
      <c r="K33" s="88">
        <f>SUM(K9,K11,K13,K16,K30)</f>
        <v>11923215</v>
      </c>
      <c r="L33" s="88">
        <f>SUM(L9,L11,L13,L16,L30)</f>
        <v>11235098</v>
      </c>
      <c r="M33" s="88">
        <f>SUM(M9,M11,M13,M16,M30)</f>
        <v>15832903</v>
      </c>
      <c r="N33" s="87">
        <f>M33-L33</f>
        <v>4597805</v>
      </c>
      <c r="O33" s="98">
        <f>F33-M33</f>
        <v>-2347496</v>
      </c>
    </row>
    <row r="34" spans="1:15" s="169" customFormat="1" ht="31.5" x14ac:dyDescent="0.25">
      <c r="A34" s="160"/>
      <c r="B34" s="161"/>
      <c r="C34" s="158" t="s">
        <v>158</v>
      </c>
      <c r="D34" s="162"/>
      <c r="E34" s="162"/>
      <c r="F34" s="163">
        <v>1347496</v>
      </c>
      <c r="G34" s="164">
        <f t="shared" ref="G34:G36" si="3">F34-E34</f>
        <v>1347496</v>
      </c>
      <c r="H34" s="165">
        <v>12</v>
      </c>
      <c r="I34" s="166" t="s">
        <v>95</v>
      </c>
      <c r="J34" s="158" t="s">
        <v>129</v>
      </c>
      <c r="K34" s="167"/>
      <c r="L34" s="167"/>
      <c r="M34" s="162"/>
      <c r="N34" s="167">
        <f t="shared" ref="N34:N46" si="4">M34-L34</f>
        <v>0</v>
      </c>
      <c r="O34" s="168">
        <f>F34-M34</f>
        <v>1347496</v>
      </c>
    </row>
    <row r="35" spans="1:15" s="179" customFormat="1" ht="16.5" thickBot="1" x14ac:dyDescent="0.3">
      <c r="A35" s="170"/>
      <c r="B35" s="171"/>
      <c r="C35" s="159" t="s">
        <v>107</v>
      </c>
      <c r="D35" s="172"/>
      <c r="E35" s="172"/>
      <c r="F35" s="173">
        <v>1000000</v>
      </c>
      <c r="G35" s="174">
        <f t="shared" si="3"/>
        <v>1000000</v>
      </c>
      <c r="H35" s="175">
        <v>12</v>
      </c>
      <c r="I35" s="176"/>
      <c r="J35" s="159"/>
      <c r="K35" s="177"/>
      <c r="L35" s="177"/>
      <c r="M35" s="172"/>
      <c r="N35" s="177">
        <f t="shared" ref="N35" si="5">M35-L35</f>
        <v>0</v>
      </c>
      <c r="O35" s="178">
        <f>F35-M35</f>
        <v>1000000</v>
      </c>
    </row>
    <row r="36" spans="1:15" s="101" customFormat="1" ht="16.5" thickBot="1" x14ac:dyDescent="0.3">
      <c r="A36" s="84"/>
      <c r="B36" s="85"/>
      <c r="C36" s="86" t="s">
        <v>139</v>
      </c>
      <c r="D36" s="88">
        <f>SUM(D33:D35)</f>
        <v>13986109</v>
      </c>
      <c r="E36" s="88">
        <f t="shared" ref="E36:F36" si="6">SUM(E33:E35)</f>
        <v>12251499</v>
      </c>
      <c r="F36" s="156">
        <f t="shared" si="6"/>
        <v>15832903</v>
      </c>
      <c r="G36" s="89">
        <f t="shared" si="3"/>
        <v>3581404</v>
      </c>
      <c r="H36" s="95"/>
      <c r="I36" s="96"/>
      <c r="J36" s="97" t="s">
        <v>147</v>
      </c>
      <c r="K36" s="87">
        <f>SUM(K33:K35)</f>
        <v>11923215</v>
      </c>
      <c r="L36" s="87">
        <f t="shared" ref="L36:N36" si="7">SUM(L33:L35)</f>
        <v>11235098</v>
      </c>
      <c r="M36" s="87">
        <f t="shared" si="7"/>
        <v>15832903</v>
      </c>
      <c r="N36" s="87">
        <f t="shared" si="7"/>
        <v>4597805</v>
      </c>
      <c r="O36" s="87">
        <f>F36-M36</f>
        <v>0</v>
      </c>
    </row>
    <row r="37" spans="1:15" s="142" customFormat="1" ht="18.75" customHeight="1" x14ac:dyDescent="0.25">
      <c r="A37" s="25">
        <v>27</v>
      </c>
      <c r="B37" s="26" t="s">
        <v>131</v>
      </c>
      <c r="C37" s="27" t="s">
        <v>132</v>
      </c>
      <c r="D37" s="28"/>
      <c r="E37" s="28"/>
      <c r="F37" s="138"/>
      <c r="G37" s="30">
        <f t="shared" ref="G37:G54" si="8">F37-E37</f>
        <v>0</v>
      </c>
      <c r="H37" s="152"/>
      <c r="I37" s="153"/>
      <c r="J37" s="154"/>
      <c r="K37" s="150"/>
      <c r="L37" s="150"/>
      <c r="M37" s="151"/>
      <c r="N37" s="150"/>
      <c r="O37" s="155"/>
    </row>
    <row r="38" spans="1:15" ht="18.75" customHeight="1" x14ac:dyDescent="0.25">
      <c r="A38" s="25">
        <v>28</v>
      </c>
      <c r="B38" s="26" t="s">
        <v>59</v>
      </c>
      <c r="C38" s="27" t="s">
        <v>60</v>
      </c>
      <c r="D38" s="28">
        <v>2227522</v>
      </c>
      <c r="E38" s="28">
        <v>596501</v>
      </c>
      <c r="F38" s="29">
        <v>1243803</v>
      </c>
      <c r="G38" s="30">
        <f t="shared" si="8"/>
        <v>647302</v>
      </c>
      <c r="H38" s="43">
        <v>13</v>
      </c>
      <c r="I38" s="44" t="s">
        <v>9</v>
      </c>
      <c r="J38" s="45" t="s">
        <v>10</v>
      </c>
      <c r="K38" s="28">
        <v>1208268</v>
      </c>
      <c r="L38" s="28">
        <v>142654</v>
      </c>
      <c r="M38" s="29">
        <v>1594820</v>
      </c>
      <c r="N38" s="28">
        <f t="shared" si="4"/>
        <v>1452166</v>
      </c>
      <c r="O38" s="46"/>
    </row>
    <row r="39" spans="1:15" ht="18.75" customHeight="1" x14ac:dyDescent="0.25">
      <c r="A39" s="37">
        <v>29</v>
      </c>
      <c r="B39" s="38" t="s">
        <v>96</v>
      </c>
      <c r="C39" s="39" t="s">
        <v>106</v>
      </c>
      <c r="D39" s="40">
        <v>5812</v>
      </c>
      <c r="E39" s="40">
        <v>662</v>
      </c>
      <c r="F39" s="138"/>
      <c r="G39" s="30">
        <f t="shared" si="8"/>
        <v>-662</v>
      </c>
      <c r="H39" s="64">
        <v>14</v>
      </c>
      <c r="I39" s="65" t="s">
        <v>11</v>
      </c>
      <c r="J39" s="47" t="s">
        <v>12</v>
      </c>
      <c r="K39" s="40">
        <v>3276347</v>
      </c>
      <c r="L39" s="40">
        <v>86962</v>
      </c>
      <c r="M39" s="41">
        <v>2453521</v>
      </c>
      <c r="N39" s="40">
        <f t="shared" si="4"/>
        <v>2366559</v>
      </c>
      <c r="O39" s="70"/>
    </row>
    <row r="40" spans="1:15" ht="31.5" x14ac:dyDescent="0.25">
      <c r="A40" s="25">
        <v>30</v>
      </c>
      <c r="B40" s="38" t="s">
        <v>98</v>
      </c>
      <c r="C40" s="39" t="s">
        <v>99</v>
      </c>
      <c r="D40" s="40">
        <v>274800</v>
      </c>
      <c r="E40" s="40">
        <v>12940</v>
      </c>
      <c r="F40" s="139">
        <v>14011</v>
      </c>
      <c r="G40" s="42">
        <f t="shared" si="8"/>
        <v>1071</v>
      </c>
      <c r="H40" s="64">
        <v>15</v>
      </c>
      <c r="I40" s="65" t="s">
        <v>14</v>
      </c>
      <c r="J40" s="47" t="s">
        <v>15</v>
      </c>
      <c r="K40" s="40">
        <v>25046</v>
      </c>
      <c r="L40" s="40">
        <v>34306</v>
      </c>
      <c r="M40" s="41">
        <v>38416</v>
      </c>
      <c r="N40" s="40">
        <f t="shared" si="4"/>
        <v>4110</v>
      </c>
      <c r="O40" s="70"/>
    </row>
    <row r="41" spans="1:15" ht="31.5" x14ac:dyDescent="0.25">
      <c r="A41" s="37">
        <v>31</v>
      </c>
      <c r="B41" s="54" t="s">
        <v>61</v>
      </c>
      <c r="C41" s="55" t="s">
        <v>133</v>
      </c>
      <c r="D41" s="57">
        <f>SUM(D37:D40)</f>
        <v>2508134</v>
      </c>
      <c r="E41" s="57">
        <f>SUM(E37:E40)</f>
        <v>610103</v>
      </c>
      <c r="F41" s="57">
        <f>SUM(F37:F40)</f>
        <v>1257814</v>
      </c>
      <c r="G41" s="58">
        <f t="shared" si="8"/>
        <v>647711</v>
      </c>
      <c r="H41" s="64">
        <v>16</v>
      </c>
      <c r="I41" s="65" t="s">
        <v>16</v>
      </c>
      <c r="J41" s="47" t="s">
        <v>17</v>
      </c>
      <c r="K41" s="40">
        <v>133205</v>
      </c>
      <c r="L41" s="40">
        <v>94849</v>
      </c>
      <c r="M41" s="41">
        <v>298007</v>
      </c>
      <c r="N41" s="40">
        <f t="shared" si="4"/>
        <v>203158</v>
      </c>
      <c r="O41" s="105"/>
    </row>
    <row r="42" spans="1:15" s="60" customFormat="1" ht="31.5" x14ac:dyDescent="0.25">
      <c r="A42" s="37">
        <v>32</v>
      </c>
      <c r="B42" s="38" t="s">
        <v>87</v>
      </c>
      <c r="C42" s="47" t="s">
        <v>63</v>
      </c>
      <c r="D42" s="40">
        <v>119971</v>
      </c>
      <c r="E42" s="40">
        <v>127058</v>
      </c>
      <c r="F42" s="139">
        <v>97976</v>
      </c>
      <c r="G42" s="42">
        <f t="shared" si="8"/>
        <v>-29082</v>
      </c>
      <c r="H42" s="64">
        <v>17</v>
      </c>
      <c r="I42" s="65" t="s">
        <v>18</v>
      </c>
      <c r="J42" s="47" t="s">
        <v>19</v>
      </c>
      <c r="K42" s="40"/>
      <c r="L42" s="40"/>
      <c r="M42" s="41"/>
      <c r="N42" s="40">
        <f t="shared" si="4"/>
        <v>0</v>
      </c>
      <c r="O42" s="70"/>
    </row>
    <row r="43" spans="1:15" x14ac:dyDescent="0.25">
      <c r="A43" s="25">
        <v>33</v>
      </c>
      <c r="B43" s="38" t="s">
        <v>88</v>
      </c>
      <c r="C43" s="39" t="s">
        <v>64</v>
      </c>
      <c r="D43" s="40"/>
      <c r="E43" s="40"/>
      <c r="F43" s="139">
        <v>9109</v>
      </c>
      <c r="G43" s="42">
        <f t="shared" si="8"/>
        <v>9109</v>
      </c>
      <c r="H43" s="64">
        <v>18</v>
      </c>
      <c r="I43" s="65" t="s">
        <v>111</v>
      </c>
      <c r="J43" s="47" t="s">
        <v>112</v>
      </c>
      <c r="K43" s="40">
        <v>367</v>
      </c>
      <c r="L43" s="40"/>
      <c r="M43" s="41"/>
      <c r="N43" s="40">
        <f t="shared" si="4"/>
        <v>0</v>
      </c>
      <c r="O43" s="70"/>
    </row>
    <row r="44" spans="1:15" ht="31.5" x14ac:dyDescent="0.25">
      <c r="A44" s="25"/>
      <c r="B44" s="38"/>
      <c r="C44" s="39"/>
      <c r="D44" s="41"/>
      <c r="E44" s="41"/>
      <c r="F44" s="139"/>
      <c r="G44" s="42">
        <f t="shared" si="8"/>
        <v>0</v>
      </c>
      <c r="H44" s="64">
        <v>19</v>
      </c>
      <c r="I44" s="65" t="s">
        <v>90</v>
      </c>
      <c r="J44" s="47" t="s">
        <v>20</v>
      </c>
      <c r="K44" s="40">
        <v>321617</v>
      </c>
      <c r="L44" s="40">
        <v>106342</v>
      </c>
      <c r="M44" s="41">
        <f>4594116+94</f>
        <v>4594210</v>
      </c>
      <c r="N44" s="40">
        <f t="shared" si="4"/>
        <v>4487868</v>
      </c>
      <c r="O44" s="70"/>
    </row>
    <row r="45" spans="1:15" ht="19.5" customHeight="1" thickBot="1" x14ac:dyDescent="0.3">
      <c r="A45" s="106">
        <v>34</v>
      </c>
      <c r="B45" s="107" t="s">
        <v>65</v>
      </c>
      <c r="C45" s="108" t="s">
        <v>134</v>
      </c>
      <c r="D45" s="110">
        <f>SUM(D42:D44)</f>
        <v>119971</v>
      </c>
      <c r="E45" s="110">
        <f>SUM(E42:E44)</f>
        <v>127058</v>
      </c>
      <c r="F45" s="110">
        <f>SUM(F42:F44)</f>
        <v>107085</v>
      </c>
      <c r="G45" s="111">
        <f t="shared" si="8"/>
        <v>-19973</v>
      </c>
      <c r="H45" s="112">
        <v>20</v>
      </c>
      <c r="I45" s="113" t="s">
        <v>13</v>
      </c>
      <c r="J45" s="114" t="s">
        <v>124</v>
      </c>
      <c r="K45" s="110">
        <f>SUM(K40:K44)</f>
        <v>480235</v>
      </c>
      <c r="L45" s="110">
        <f>SUM(L40:L44)</f>
        <v>235497</v>
      </c>
      <c r="M45" s="110">
        <f>SUM(M40:M44)</f>
        <v>4930633</v>
      </c>
      <c r="N45" s="109">
        <f t="shared" si="4"/>
        <v>4695136</v>
      </c>
      <c r="O45" s="115"/>
    </row>
    <row r="46" spans="1:15" s="60" customFormat="1" ht="18.75" customHeight="1" thickBot="1" x14ac:dyDescent="0.3">
      <c r="A46" s="99">
        <v>35</v>
      </c>
      <c r="B46" s="100"/>
      <c r="C46" s="101" t="s">
        <v>135</v>
      </c>
      <c r="D46" s="103">
        <f>SUM(D41,D45,D12)</f>
        <v>4026210</v>
      </c>
      <c r="E46" s="103">
        <f>SUM(E41,E45,E12)</f>
        <v>740161</v>
      </c>
      <c r="F46" s="103">
        <f>SUM(F41,F45,F12)</f>
        <v>1479491</v>
      </c>
      <c r="G46" s="104">
        <f t="shared" si="8"/>
        <v>739330</v>
      </c>
      <c r="H46" s="116">
        <v>21</v>
      </c>
      <c r="I46" s="117" t="s">
        <v>73</v>
      </c>
      <c r="J46" s="118" t="s">
        <v>123</v>
      </c>
      <c r="K46" s="103">
        <f>SUM(K38,K39,K45)</f>
        <v>4964850</v>
      </c>
      <c r="L46" s="103">
        <f>SUM(L38,L39,L45)</f>
        <v>465113</v>
      </c>
      <c r="M46" s="103">
        <f>SUM(M38,M39,M45)</f>
        <v>8978974</v>
      </c>
      <c r="N46" s="102">
        <f t="shared" si="4"/>
        <v>8513861</v>
      </c>
      <c r="O46" s="63">
        <f>F46-M46</f>
        <v>-7499483</v>
      </c>
    </row>
    <row r="47" spans="1:15" s="60" customFormat="1" ht="18.75" customHeight="1" thickBot="1" x14ac:dyDescent="0.3">
      <c r="A47" s="84">
        <v>36</v>
      </c>
      <c r="B47" s="85" t="s">
        <v>66</v>
      </c>
      <c r="C47" s="86" t="s">
        <v>136</v>
      </c>
      <c r="D47" s="87">
        <f>SUM(D33,D46)</f>
        <v>18012319</v>
      </c>
      <c r="E47" s="87">
        <f>SUM(E33,E46)</f>
        <v>12991660</v>
      </c>
      <c r="F47" s="88">
        <f>SUM(F33,F46)</f>
        <v>14964898</v>
      </c>
      <c r="G47" s="89">
        <f t="shared" si="8"/>
        <v>1973238</v>
      </c>
      <c r="H47" s="95">
        <v>22</v>
      </c>
      <c r="I47" s="96" t="s">
        <v>74</v>
      </c>
      <c r="J47" s="97" t="s">
        <v>130</v>
      </c>
      <c r="K47" s="88">
        <f>SUM(K33,K46)</f>
        <v>16888065</v>
      </c>
      <c r="L47" s="88">
        <f>SUM(L33,L46)</f>
        <v>11700211</v>
      </c>
      <c r="M47" s="88">
        <f>SUM(M33,M46)</f>
        <v>24811877</v>
      </c>
      <c r="N47" s="87">
        <f>SUM(N33,N46)</f>
        <v>13111666</v>
      </c>
      <c r="O47" s="98">
        <f>F47-M47</f>
        <v>-9846979</v>
      </c>
    </row>
    <row r="48" spans="1:15" s="119" customFormat="1" ht="16.5" thickBot="1" x14ac:dyDescent="0.3">
      <c r="A48" s="37">
        <v>37</v>
      </c>
      <c r="B48" s="38" t="s">
        <v>119</v>
      </c>
      <c r="C48" s="39" t="s">
        <v>120</v>
      </c>
      <c r="D48" s="40"/>
      <c r="E48" s="40"/>
      <c r="F48" s="139">
        <v>23430386</v>
      </c>
      <c r="G48" s="42">
        <f t="shared" si="8"/>
        <v>23430386</v>
      </c>
      <c r="H48" s="43">
        <v>23</v>
      </c>
      <c r="I48" s="157" t="s">
        <v>121</v>
      </c>
      <c r="J48" s="45" t="s">
        <v>122</v>
      </c>
      <c r="K48" s="40"/>
      <c r="L48" s="40">
        <v>5500000</v>
      </c>
      <c r="M48" s="29">
        <v>17930386</v>
      </c>
      <c r="N48" s="28">
        <f t="shared" ref="N48:N52" si="9">M48-L48</f>
        <v>12430386</v>
      </c>
      <c r="O48" s="46"/>
    </row>
    <row r="49" spans="1:15" s="60" customFormat="1" x14ac:dyDescent="0.25">
      <c r="A49" s="37">
        <v>38</v>
      </c>
      <c r="B49" s="38" t="s">
        <v>67</v>
      </c>
      <c r="C49" s="39" t="s">
        <v>68</v>
      </c>
      <c r="D49" s="40">
        <v>1994377</v>
      </c>
      <c r="E49" s="40">
        <v>3632328</v>
      </c>
      <c r="F49" s="139">
        <v>3434851</v>
      </c>
      <c r="G49" s="42">
        <f t="shared" si="8"/>
        <v>-197477</v>
      </c>
      <c r="H49" s="64">
        <v>24</v>
      </c>
      <c r="I49" s="65" t="s">
        <v>91</v>
      </c>
      <c r="J49" s="47" t="s">
        <v>92</v>
      </c>
      <c r="K49" s="40"/>
      <c r="L49" s="40"/>
      <c r="M49" s="41"/>
      <c r="N49" s="40">
        <f t="shared" si="9"/>
        <v>0</v>
      </c>
      <c r="O49" s="46"/>
    </row>
    <row r="50" spans="1:15" s="60" customFormat="1" x14ac:dyDescent="0.25">
      <c r="A50" s="25">
        <v>39</v>
      </c>
      <c r="B50" s="38" t="s">
        <v>102</v>
      </c>
      <c r="C50" s="39" t="s">
        <v>103</v>
      </c>
      <c r="D50" s="40">
        <v>76797</v>
      </c>
      <c r="E50" s="40">
        <v>173459</v>
      </c>
      <c r="F50" s="139">
        <v>575233</v>
      </c>
      <c r="G50" s="42">
        <f t="shared" si="8"/>
        <v>401774</v>
      </c>
      <c r="H50" s="64">
        <v>25</v>
      </c>
      <c r="I50" s="65" t="s">
        <v>117</v>
      </c>
      <c r="J50" s="47" t="s">
        <v>118</v>
      </c>
      <c r="K50" s="40">
        <v>56634</v>
      </c>
      <c r="L50" s="40">
        <v>162385</v>
      </c>
      <c r="M50" s="41">
        <v>663105</v>
      </c>
      <c r="N50" s="40">
        <f t="shared" si="9"/>
        <v>500720</v>
      </c>
      <c r="O50" s="105"/>
    </row>
    <row r="51" spans="1:15" s="60" customFormat="1" x14ac:dyDescent="0.25">
      <c r="A51" s="25">
        <v>40</v>
      </c>
      <c r="B51" s="38" t="s">
        <v>69</v>
      </c>
      <c r="C51" s="39" t="s">
        <v>70</v>
      </c>
      <c r="D51" s="40">
        <v>6738509</v>
      </c>
      <c r="E51" s="40">
        <v>5386067</v>
      </c>
      <c r="F51" s="139">
        <v>6497861</v>
      </c>
      <c r="G51" s="42">
        <f t="shared" si="8"/>
        <v>1111794</v>
      </c>
      <c r="H51" s="64">
        <v>26</v>
      </c>
      <c r="I51" s="65" t="s">
        <v>22</v>
      </c>
      <c r="J51" s="47" t="s">
        <v>108</v>
      </c>
      <c r="K51" s="40">
        <v>6738509</v>
      </c>
      <c r="L51" s="40">
        <v>5386067</v>
      </c>
      <c r="M51" s="41">
        <v>6497861</v>
      </c>
      <c r="N51" s="40">
        <f t="shared" si="9"/>
        <v>1111794</v>
      </c>
      <c r="O51" s="105"/>
    </row>
    <row r="52" spans="1:15" s="60" customFormat="1" x14ac:dyDescent="0.25">
      <c r="A52" s="37">
        <v>41</v>
      </c>
      <c r="B52" s="38" t="s">
        <v>94</v>
      </c>
      <c r="C52" s="39" t="s">
        <v>107</v>
      </c>
      <c r="D52" s="40">
        <v>12000000</v>
      </c>
      <c r="E52" s="40">
        <v>16500000</v>
      </c>
      <c r="F52" s="139">
        <v>1500311</v>
      </c>
      <c r="G52" s="42">
        <f t="shared" si="8"/>
        <v>-14999689</v>
      </c>
      <c r="H52" s="64">
        <v>27</v>
      </c>
      <c r="I52" s="65" t="s">
        <v>23</v>
      </c>
      <c r="J52" s="47" t="s">
        <v>93</v>
      </c>
      <c r="K52" s="40">
        <v>11500000</v>
      </c>
      <c r="L52" s="40">
        <v>12500000</v>
      </c>
      <c r="M52" s="41">
        <v>500311</v>
      </c>
      <c r="N52" s="40">
        <f t="shared" si="9"/>
        <v>-11999689</v>
      </c>
      <c r="O52" s="70"/>
    </row>
    <row r="53" spans="1:15" ht="16.5" thickBot="1" x14ac:dyDescent="0.3">
      <c r="A53" s="53">
        <v>42</v>
      </c>
      <c r="B53" s="120" t="s">
        <v>71</v>
      </c>
      <c r="C53" s="121" t="s">
        <v>148</v>
      </c>
      <c r="D53" s="122">
        <f>SUM(D48:D52)</f>
        <v>20809683</v>
      </c>
      <c r="E53" s="122">
        <f>SUM(E48:E52)</f>
        <v>25691854</v>
      </c>
      <c r="F53" s="123">
        <f>SUM(F48:F52)</f>
        <v>35438642</v>
      </c>
      <c r="G53" s="124">
        <f t="shared" si="8"/>
        <v>9746788</v>
      </c>
      <c r="H53" s="125">
        <v>28</v>
      </c>
      <c r="I53" s="126" t="s">
        <v>21</v>
      </c>
      <c r="J53" s="127" t="s">
        <v>149</v>
      </c>
      <c r="K53" s="122">
        <f>SUM(K48:K52)</f>
        <v>18295143</v>
      </c>
      <c r="L53" s="122">
        <f>SUM(L48:L52)</f>
        <v>23548452</v>
      </c>
      <c r="M53" s="123">
        <f>SUM(M48:M52)</f>
        <v>25591663</v>
      </c>
      <c r="N53" s="122">
        <f t="shared" ref="N53:N54" si="10">M53-L53</f>
        <v>2043211</v>
      </c>
      <c r="O53" s="128">
        <f>F53-M53</f>
        <v>9846979</v>
      </c>
    </row>
    <row r="54" spans="1:15" ht="16.5" thickBot="1" x14ac:dyDescent="0.3">
      <c r="A54" s="84">
        <v>43</v>
      </c>
      <c r="B54" s="85"/>
      <c r="C54" s="86" t="s">
        <v>153</v>
      </c>
      <c r="D54" s="88">
        <f>SUM(D47,D53)</f>
        <v>38822002</v>
      </c>
      <c r="E54" s="88">
        <f>SUM(E47,E53)</f>
        <v>38683514</v>
      </c>
      <c r="F54" s="88">
        <f>SUM(F47,F53)</f>
        <v>50403540</v>
      </c>
      <c r="G54" s="89">
        <f t="shared" si="8"/>
        <v>11720026</v>
      </c>
      <c r="H54" s="95">
        <v>29</v>
      </c>
      <c r="I54" s="96"/>
      <c r="J54" s="97" t="s">
        <v>154</v>
      </c>
      <c r="K54" s="88">
        <f>SUM(K47,K53)</f>
        <v>35183208</v>
      </c>
      <c r="L54" s="88">
        <f>SUM(L47,L53)</f>
        <v>35248663</v>
      </c>
      <c r="M54" s="88">
        <f>SUM(M47,M53)</f>
        <v>50403540</v>
      </c>
      <c r="N54" s="87">
        <f t="shared" si="10"/>
        <v>15154877</v>
      </c>
      <c r="O54" s="98">
        <f>F54-M54</f>
        <v>0</v>
      </c>
    </row>
    <row r="55" spans="1:15" s="60" customFormat="1" ht="8.25" customHeight="1" thickBot="1" x14ac:dyDescent="0.3">
      <c r="A55" s="4"/>
      <c r="B55" s="1"/>
      <c r="C55" s="1"/>
      <c r="D55" s="1"/>
      <c r="E55" s="5"/>
      <c r="F55" s="5"/>
      <c r="G55" s="1"/>
      <c r="H55" s="4"/>
      <c r="I55" s="6"/>
      <c r="J55" s="7"/>
      <c r="K55" s="1"/>
      <c r="L55" s="5"/>
      <c r="M55" s="5"/>
      <c r="N55" s="1"/>
      <c r="O55" s="1"/>
    </row>
    <row r="56" spans="1:15" s="86" customFormat="1" ht="18.75" customHeight="1" thickBot="1" x14ac:dyDescent="0.3">
      <c r="A56" s="4"/>
      <c r="B56" s="1"/>
      <c r="C56" s="1"/>
      <c r="D56" s="1"/>
      <c r="E56" s="5"/>
      <c r="F56" s="5"/>
      <c r="G56" s="1"/>
      <c r="H56" s="4"/>
      <c r="I56" s="6"/>
      <c r="J56" s="7"/>
      <c r="K56" s="1"/>
      <c r="L56" s="5"/>
      <c r="M56" s="5"/>
      <c r="N56" s="1"/>
      <c r="O56" s="1"/>
    </row>
    <row r="58" spans="1:15" x14ac:dyDescent="0.25">
      <c r="A58" s="2"/>
      <c r="B58" s="60"/>
      <c r="C58" s="60"/>
      <c r="D58" s="60"/>
      <c r="E58" s="129"/>
      <c r="F58" s="129"/>
      <c r="G58" s="60"/>
      <c r="H58" s="2"/>
      <c r="I58" s="130"/>
      <c r="J58" s="131"/>
      <c r="K58" s="60"/>
      <c r="L58" s="129"/>
      <c r="M58" s="129"/>
      <c r="N58" s="60"/>
      <c r="O58" s="60"/>
    </row>
    <row r="60" spans="1:15" s="60" customFormat="1" x14ac:dyDescent="0.25">
      <c r="A60" s="4"/>
      <c r="B60" s="1"/>
      <c r="C60" s="1"/>
      <c r="D60" s="1"/>
      <c r="E60" s="5"/>
      <c r="F60" s="5"/>
      <c r="G60" s="1"/>
      <c r="H60" s="4"/>
      <c r="I60" s="6"/>
      <c r="J60" s="7"/>
      <c r="K60" s="1"/>
      <c r="L60" s="5"/>
      <c r="M60" s="5"/>
      <c r="N60" s="1"/>
      <c r="O60" s="1"/>
    </row>
    <row r="61" spans="1:15" x14ac:dyDescent="0.25">
      <c r="A61" s="2"/>
      <c r="B61" s="60"/>
      <c r="C61" s="60"/>
      <c r="D61" s="60"/>
      <c r="E61" s="129"/>
      <c r="F61" s="129"/>
      <c r="G61" s="60"/>
      <c r="H61" s="2"/>
      <c r="I61" s="130"/>
      <c r="J61" s="131"/>
      <c r="K61" s="60"/>
      <c r="L61" s="129"/>
      <c r="M61" s="129"/>
      <c r="N61" s="60"/>
      <c r="O61" s="60"/>
    </row>
    <row r="63" spans="1:15" s="60" customFormat="1" x14ac:dyDescent="0.25">
      <c r="A63" s="4"/>
      <c r="B63" s="1"/>
      <c r="C63" s="1"/>
      <c r="D63" s="1"/>
      <c r="E63" s="5"/>
      <c r="F63" s="5"/>
      <c r="G63" s="1"/>
      <c r="H63" s="4"/>
      <c r="I63" s="6"/>
      <c r="J63" s="7"/>
      <c r="K63" s="1"/>
      <c r="L63" s="5"/>
      <c r="M63" s="5"/>
      <c r="N63" s="1"/>
      <c r="O63" s="1"/>
    </row>
    <row r="66" spans="1:15" x14ac:dyDescent="0.25">
      <c r="A66" s="2"/>
      <c r="B66" s="60"/>
      <c r="C66" s="60"/>
      <c r="D66" s="60"/>
      <c r="E66" s="129"/>
      <c r="F66" s="129"/>
      <c r="G66" s="60"/>
      <c r="H66" s="2"/>
      <c r="I66" s="130"/>
      <c r="J66" s="131"/>
      <c r="K66" s="60"/>
      <c r="L66" s="129"/>
      <c r="M66" s="129"/>
      <c r="N66" s="60"/>
      <c r="O66" s="60"/>
    </row>
    <row r="67" spans="1:15" x14ac:dyDescent="0.25">
      <c r="A67" s="2"/>
      <c r="B67" s="60"/>
      <c r="C67" s="60"/>
      <c r="D67" s="60"/>
      <c r="E67" s="129"/>
      <c r="F67" s="129"/>
      <c r="G67" s="60"/>
      <c r="H67" s="2"/>
      <c r="I67" s="60"/>
      <c r="J67" s="60"/>
      <c r="K67" s="60"/>
      <c r="L67" s="129"/>
      <c r="M67" s="129"/>
      <c r="N67" s="60"/>
      <c r="O67" s="60"/>
    </row>
    <row r="68" spans="1:15" s="60" customFormat="1" x14ac:dyDescent="0.25">
      <c r="A68" s="4"/>
      <c r="B68" s="1"/>
      <c r="C68" s="1"/>
      <c r="D68" s="1"/>
      <c r="E68" s="5"/>
      <c r="F68" s="5"/>
      <c r="G68" s="1"/>
      <c r="H68" s="4"/>
      <c r="I68" s="6"/>
      <c r="J68" s="7"/>
      <c r="K68" s="1"/>
      <c r="L68" s="5"/>
      <c r="M68" s="5"/>
      <c r="N68" s="1"/>
      <c r="O68" s="1"/>
    </row>
    <row r="69" spans="1:15" s="60" customFormat="1" x14ac:dyDescent="0.25">
      <c r="A69" s="4"/>
      <c r="B69" s="1"/>
      <c r="C69" s="1"/>
      <c r="D69" s="1"/>
      <c r="E69" s="5"/>
      <c r="F69" s="5"/>
      <c r="G69" s="1"/>
      <c r="H69" s="4"/>
      <c r="I69" s="6"/>
      <c r="J69" s="7"/>
      <c r="K69" s="1"/>
      <c r="L69" s="5"/>
      <c r="M69" s="5"/>
      <c r="N69" s="1"/>
      <c r="O69" s="1"/>
    </row>
    <row r="76" spans="1:15" x14ac:dyDescent="0.25">
      <c r="A76" s="2"/>
      <c r="B76" s="60"/>
      <c r="C76" s="60"/>
      <c r="D76" s="60"/>
      <c r="E76" s="129"/>
      <c r="F76" s="129"/>
      <c r="G76" s="60"/>
      <c r="H76" s="2"/>
      <c r="I76" s="60"/>
      <c r="J76" s="60"/>
      <c r="K76" s="60"/>
      <c r="L76" s="129"/>
      <c r="M76" s="129"/>
      <c r="N76" s="60"/>
      <c r="O76" s="60"/>
    </row>
    <row r="77" spans="1:15" x14ac:dyDescent="0.25">
      <c r="I77" s="1"/>
      <c r="J77" s="1"/>
    </row>
    <row r="78" spans="1:15" s="60" customFormat="1" x14ac:dyDescent="0.25">
      <c r="A78" s="4"/>
      <c r="B78" s="1"/>
      <c r="C78" s="1"/>
      <c r="D78" s="1"/>
      <c r="E78" s="5"/>
      <c r="F78" s="5"/>
      <c r="G78" s="1"/>
      <c r="H78" s="4"/>
      <c r="I78" s="1"/>
      <c r="J78" s="1"/>
      <c r="K78" s="1"/>
      <c r="L78" s="5"/>
      <c r="M78" s="5"/>
      <c r="N78" s="1"/>
      <c r="O78" s="1"/>
    </row>
    <row r="79" spans="1:15" x14ac:dyDescent="0.25">
      <c r="I79" s="1"/>
      <c r="J79" s="1"/>
    </row>
    <row r="80" spans="1:15" x14ac:dyDescent="0.25">
      <c r="A80" s="2"/>
      <c r="B80" s="60"/>
      <c r="C80" s="60"/>
      <c r="D80" s="60"/>
      <c r="E80" s="129"/>
      <c r="F80" s="129"/>
      <c r="G80" s="60"/>
      <c r="H80" s="2"/>
      <c r="I80" s="60"/>
      <c r="J80" s="60"/>
      <c r="K80" s="60"/>
      <c r="L80" s="129"/>
      <c r="M80" s="129"/>
      <c r="N80" s="60"/>
      <c r="O80" s="60"/>
    </row>
    <row r="81" spans="1:15" x14ac:dyDescent="0.25">
      <c r="A81" s="2"/>
      <c r="B81" s="60"/>
      <c r="C81" s="60"/>
      <c r="D81" s="60"/>
      <c r="E81" s="129"/>
      <c r="F81" s="129"/>
      <c r="G81" s="60"/>
      <c r="H81" s="2"/>
      <c r="I81" s="60"/>
      <c r="J81" s="60"/>
      <c r="K81" s="60"/>
      <c r="L81" s="129"/>
      <c r="M81" s="129"/>
      <c r="N81" s="60"/>
      <c r="O81" s="60"/>
    </row>
    <row r="82" spans="1:15" s="60" customFormat="1" x14ac:dyDescent="0.25">
      <c r="A82" s="2"/>
      <c r="E82" s="129"/>
      <c r="F82" s="129"/>
      <c r="H82" s="2"/>
      <c r="L82" s="129"/>
      <c r="M82" s="129"/>
    </row>
    <row r="83" spans="1:15" s="60" customFormat="1" x14ac:dyDescent="0.25">
      <c r="A83" s="2"/>
      <c r="E83" s="129"/>
      <c r="F83" s="129"/>
      <c r="H83" s="2"/>
      <c r="L83" s="129"/>
      <c r="M83" s="129"/>
    </row>
    <row r="84" spans="1:15" s="60" customFormat="1" x14ac:dyDescent="0.25">
      <c r="A84" s="4"/>
      <c r="B84" s="1"/>
      <c r="C84" s="1"/>
      <c r="D84" s="1"/>
      <c r="E84" s="5"/>
      <c r="F84" s="5"/>
      <c r="G84" s="1"/>
      <c r="H84" s="4"/>
      <c r="I84" s="1"/>
      <c r="J84" s="1"/>
      <c r="K84" s="1"/>
      <c r="L84" s="5"/>
      <c r="M84" s="5"/>
      <c r="N84" s="1"/>
      <c r="O84" s="1"/>
    </row>
    <row r="85" spans="1:15" s="60" customFormat="1" x14ac:dyDescent="0.25">
      <c r="A85" s="4"/>
      <c r="B85" s="1"/>
      <c r="C85" s="1"/>
      <c r="D85" s="1"/>
      <c r="E85" s="5"/>
      <c r="F85" s="5"/>
      <c r="G85" s="1"/>
      <c r="H85" s="4"/>
      <c r="I85" s="1"/>
      <c r="J85" s="1"/>
      <c r="K85" s="1"/>
      <c r="L85" s="5"/>
      <c r="M85" s="5"/>
      <c r="N85" s="1"/>
      <c r="O85" s="1"/>
    </row>
    <row r="86" spans="1:15" x14ac:dyDescent="0.25">
      <c r="I86" s="1"/>
      <c r="J86" s="1"/>
    </row>
    <row r="87" spans="1:15" x14ac:dyDescent="0.25">
      <c r="I87" s="1"/>
      <c r="J87" s="1"/>
    </row>
    <row r="88" spans="1:15" x14ac:dyDescent="0.25">
      <c r="A88" s="2"/>
      <c r="B88" s="60"/>
      <c r="C88" s="60"/>
      <c r="D88" s="60"/>
      <c r="E88" s="129"/>
      <c r="F88" s="129"/>
      <c r="G88" s="60"/>
      <c r="H88" s="2"/>
      <c r="I88" s="60"/>
      <c r="J88" s="60"/>
      <c r="K88" s="60"/>
      <c r="L88" s="129"/>
      <c r="M88" s="129"/>
      <c r="N88" s="60"/>
      <c r="O88" s="60"/>
    </row>
    <row r="89" spans="1:15" x14ac:dyDescent="0.25">
      <c r="A89" s="2"/>
      <c r="B89" s="60"/>
      <c r="C89" s="60"/>
      <c r="D89" s="60"/>
      <c r="E89" s="129"/>
      <c r="F89" s="129"/>
      <c r="G89" s="60"/>
      <c r="H89" s="2"/>
      <c r="I89" s="60"/>
      <c r="J89" s="60"/>
      <c r="K89" s="60"/>
      <c r="L89" s="129"/>
      <c r="M89" s="129"/>
      <c r="N89" s="60"/>
      <c r="O89" s="60"/>
    </row>
    <row r="90" spans="1:15" s="60" customFormat="1" x14ac:dyDescent="0.25">
      <c r="A90" s="2"/>
      <c r="E90" s="129"/>
      <c r="F90" s="129"/>
      <c r="H90" s="2"/>
      <c r="L90" s="129"/>
      <c r="M90" s="129"/>
    </row>
    <row r="91" spans="1:15" s="60" customFormat="1" x14ac:dyDescent="0.25">
      <c r="A91" s="4"/>
      <c r="B91" s="1"/>
      <c r="C91" s="1"/>
      <c r="D91" s="1"/>
      <c r="E91" s="5"/>
      <c r="F91" s="5"/>
      <c r="G91" s="1"/>
      <c r="H91" s="4"/>
      <c r="I91" s="1"/>
      <c r="J91" s="1"/>
      <c r="K91" s="1"/>
      <c r="L91" s="5"/>
      <c r="M91" s="5"/>
      <c r="N91" s="1"/>
      <c r="O91" s="1"/>
    </row>
    <row r="92" spans="1:15" s="60" customFormat="1" x14ac:dyDescent="0.25">
      <c r="A92" s="4"/>
      <c r="B92" s="1"/>
      <c r="C92" s="1"/>
      <c r="D92" s="1"/>
      <c r="E92" s="5"/>
      <c r="F92" s="5"/>
      <c r="G92" s="1"/>
      <c r="H92" s="4"/>
      <c r="I92" s="6"/>
      <c r="J92" s="7"/>
      <c r="K92" s="1"/>
      <c r="L92" s="5"/>
      <c r="M92" s="5"/>
      <c r="N92" s="1"/>
      <c r="O92" s="1"/>
    </row>
    <row r="94" spans="1:15" x14ac:dyDescent="0.25">
      <c r="A94" s="132"/>
      <c r="B94" s="133"/>
      <c r="C94" s="133"/>
      <c r="D94" s="133"/>
      <c r="E94" s="134"/>
      <c r="F94" s="134"/>
      <c r="G94" s="133"/>
      <c r="H94" s="132"/>
      <c r="I94" s="135"/>
      <c r="J94" s="136"/>
      <c r="K94" s="133"/>
      <c r="L94" s="134"/>
      <c r="M94" s="134"/>
      <c r="N94" s="133"/>
      <c r="O94" s="133"/>
    </row>
    <row r="96" spans="1:15" s="133" customFormat="1" x14ac:dyDescent="0.25">
      <c r="A96" s="4"/>
      <c r="B96" s="1"/>
      <c r="C96" s="1"/>
      <c r="D96" s="1"/>
      <c r="E96" s="5"/>
      <c r="F96" s="5"/>
      <c r="G96" s="1"/>
      <c r="H96" s="4"/>
      <c r="I96" s="6"/>
      <c r="J96" s="7"/>
      <c r="K96" s="1"/>
      <c r="L96" s="5"/>
      <c r="M96" s="5"/>
      <c r="N96" s="1"/>
      <c r="O96" s="1"/>
    </row>
    <row r="98" spans="1:15" x14ac:dyDescent="0.25">
      <c r="I98" s="1"/>
      <c r="J98" s="1"/>
    </row>
    <row r="99" spans="1:15" x14ac:dyDescent="0.25">
      <c r="I99" s="1"/>
      <c r="J99" s="1"/>
    </row>
    <row r="100" spans="1:15" x14ac:dyDescent="0.25">
      <c r="I100" s="1"/>
      <c r="J100" s="1"/>
    </row>
    <row r="101" spans="1:15" x14ac:dyDescent="0.25">
      <c r="I101" s="1"/>
      <c r="J101" s="1"/>
    </row>
    <row r="102" spans="1:15" x14ac:dyDescent="0.25">
      <c r="A102" s="2"/>
      <c r="B102" s="60"/>
      <c r="C102" s="60"/>
      <c r="D102" s="60"/>
      <c r="E102" s="129"/>
      <c r="F102" s="129"/>
      <c r="G102" s="60"/>
      <c r="H102" s="2"/>
      <c r="I102" s="60"/>
      <c r="J102" s="60"/>
      <c r="K102" s="60"/>
      <c r="L102" s="129"/>
      <c r="M102" s="129"/>
      <c r="N102" s="60"/>
      <c r="O102" s="60"/>
    </row>
    <row r="104" spans="1:15" s="60" customFormat="1" x14ac:dyDescent="0.25">
      <c r="A104" s="4"/>
      <c r="B104" s="1"/>
      <c r="C104" s="1"/>
      <c r="D104" s="1"/>
      <c r="E104" s="5"/>
      <c r="F104" s="5"/>
      <c r="G104" s="1"/>
      <c r="H104" s="4"/>
      <c r="I104" s="6"/>
      <c r="J104" s="7"/>
      <c r="K104" s="1"/>
      <c r="L104" s="5"/>
      <c r="M104" s="5"/>
      <c r="N104" s="1"/>
      <c r="O104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19. számú táblázat a .../2022. (II...) önkormányzati rendelethez
 a 8/2021. (II. 17.) rendelet 20.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2022-02-01T12:33:14Z</dcterms:modified>
</cp:coreProperties>
</file>